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Vala\A\AD most 133,610\Dotazy\Soupis prací\"/>
    </mc:Choice>
  </mc:AlternateContent>
  <bookViews>
    <workbookView xWindow="0" yWindow="0" windowWidth="28800" windowHeight="13530"/>
  </bookViews>
  <sheets>
    <sheet name="SO 01" sheetId="1" r:id="rId1"/>
  </sheets>
  <definedNames>
    <definedName name="_xlnm.Print_Titles" localSheetId="0">'SO 01'!$1:$7</definedName>
  </definedNames>
  <calcPr calcId="162913"/>
  <webPublishing codePage="0"/>
</workbook>
</file>

<file path=xl/calcChain.xml><?xml version="1.0" encoding="utf-8"?>
<calcChain xmlns="http://schemas.openxmlformats.org/spreadsheetml/2006/main">
  <c r="I110" i="1" l="1"/>
  <c r="O110" i="1" s="1"/>
  <c r="I106" i="1"/>
  <c r="O106" i="1" s="1"/>
  <c r="R65" i="1" l="1"/>
  <c r="Q65" i="1"/>
  <c r="I221" i="1"/>
  <c r="O221" i="1" s="1"/>
  <c r="I217" i="1"/>
  <c r="O217" i="1" s="1"/>
  <c r="I213" i="1"/>
  <c r="O213" i="1" s="1"/>
  <c r="I209" i="1"/>
  <c r="O209" i="1" s="1"/>
  <c r="I205" i="1"/>
  <c r="O205" i="1" s="1"/>
  <c r="I201" i="1"/>
  <c r="O201" i="1" s="1"/>
  <c r="I197" i="1"/>
  <c r="O197" i="1" s="1"/>
  <c r="I193" i="1"/>
  <c r="O193" i="1" s="1"/>
  <c r="I189" i="1"/>
  <c r="O189" i="1" s="1"/>
  <c r="I185" i="1"/>
  <c r="O185" i="1" s="1"/>
  <c r="I180" i="1"/>
  <c r="O180" i="1" s="1"/>
  <c r="I176" i="1"/>
  <c r="O176" i="1" s="1"/>
  <c r="I172" i="1"/>
  <c r="O172" i="1" s="1"/>
  <c r="I168" i="1"/>
  <c r="O168" i="1" s="1"/>
  <c r="I164" i="1"/>
  <c r="O164" i="1" s="1"/>
  <c r="I160" i="1"/>
  <c r="O160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O119" i="1" s="1"/>
  <c r="I114" i="1"/>
  <c r="O114" i="1" s="1"/>
  <c r="I102" i="1"/>
  <c r="O102" i="1" s="1"/>
  <c r="I98" i="1"/>
  <c r="O98" i="1" s="1"/>
  <c r="I94" i="1"/>
  <c r="O94" i="1" s="1"/>
  <c r="I90" i="1"/>
  <c r="O90" i="1" s="1"/>
  <c r="I86" i="1"/>
  <c r="O86" i="1" s="1"/>
  <c r="I82" i="1"/>
  <c r="O82" i="1" s="1"/>
  <c r="I78" i="1"/>
  <c r="O78" i="1" s="1"/>
  <c r="I74" i="1"/>
  <c r="O74" i="1" s="1"/>
  <c r="I70" i="1"/>
  <c r="O70" i="1" s="1"/>
  <c r="I66" i="1"/>
  <c r="O66" i="1" s="1"/>
  <c r="I61" i="1"/>
  <c r="O61" i="1" s="1"/>
  <c r="R60" i="1" s="1"/>
  <c r="O60" i="1" s="1"/>
  <c r="I56" i="1"/>
  <c r="O56" i="1" s="1"/>
  <c r="R55" i="1" s="1"/>
  <c r="O55" i="1" s="1"/>
  <c r="Q55" i="1"/>
  <c r="I55" i="1" s="1"/>
  <c r="I51" i="1"/>
  <c r="O51" i="1" s="1"/>
  <c r="R50" i="1" s="1"/>
  <c r="O50" i="1" s="1"/>
  <c r="Q50" i="1"/>
  <c r="I50" i="1" s="1"/>
  <c r="I46" i="1"/>
  <c r="O46" i="1" s="1"/>
  <c r="I42" i="1"/>
  <c r="O42" i="1" s="1"/>
  <c r="I38" i="1"/>
  <c r="O38" i="1" s="1"/>
  <c r="I34" i="1"/>
  <c r="O34" i="1" s="1"/>
  <c r="I30" i="1"/>
  <c r="O30" i="1" s="1"/>
  <c r="I26" i="1"/>
  <c r="O26" i="1" s="1"/>
  <c r="I22" i="1"/>
  <c r="O22" i="1" s="1"/>
  <c r="I18" i="1"/>
  <c r="O18" i="1" s="1"/>
  <c r="I13" i="1"/>
  <c r="O13" i="1" s="1"/>
  <c r="I9" i="1"/>
  <c r="O9" i="1" s="1"/>
  <c r="R159" i="1" l="1"/>
  <c r="O159" i="1" s="1"/>
  <c r="R8" i="1"/>
  <c r="O8" i="1" s="1"/>
  <c r="O65" i="1"/>
  <c r="R17" i="1"/>
  <c r="O17" i="1" s="1"/>
  <c r="R118" i="1"/>
  <c r="O118" i="1" s="1"/>
  <c r="R184" i="1"/>
  <c r="O184" i="1" s="1"/>
  <c r="I65" i="1"/>
  <c r="Q8" i="1"/>
  <c r="I8" i="1" s="1"/>
  <c r="Q60" i="1"/>
  <c r="I60" i="1" s="1"/>
  <c r="Q17" i="1"/>
  <c r="I17" i="1" s="1"/>
  <c r="Q118" i="1"/>
  <c r="I118" i="1" s="1"/>
  <c r="Q159" i="1"/>
  <c r="I159" i="1" s="1"/>
  <c r="Q184" i="1"/>
  <c r="I184" i="1" s="1"/>
  <c r="I3" i="1" l="1"/>
  <c r="O2" i="1"/>
</calcChain>
</file>

<file path=xl/sharedStrings.xml><?xml version="1.0" encoding="utf-8"?>
<sst xmlns="http://schemas.openxmlformats.org/spreadsheetml/2006/main" count="735" uniqueCount="302">
  <si>
    <t>ASPE10</t>
  </si>
  <si>
    <t>S</t>
  </si>
  <si>
    <t>Firma: SUDOP BRNO, spol. s r.o.</t>
  </si>
  <si>
    <t>Soupis prací objektu</t>
  </si>
  <si>
    <t xml:space="preserve">Stavba: </t>
  </si>
  <si>
    <t>23099</t>
  </si>
  <si>
    <t>Rekonstrukce mostu v km 133,610 na trati Retz - Kolín 4/2024</t>
  </si>
  <si>
    <t>O</t>
  </si>
  <si>
    <t>Rozpočet:</t>
  </si>
  <si>
    <t>0,00</t>
  </si>
  <si>
    <t>15,00</t>
  </si>
  <si>
    <t>21,00</t>
  </si>
  <si>
    <t>3</t>
  </si>
  <si>
    <t>2</t>
  </si>
  <si>
    <t>SO 01</t>
  </si>
  <si>
    <t>Kolejové řešení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</si>
  <si>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</si>
  <si>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</si>
  <si>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</si>
  <si>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</si>
  <si>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</si>
  <si>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</si>
  <si>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</si>
  <si>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</si>
  <si>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</si>
  <si>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</si>
  <si>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</si>
  <si>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</si>
  <si>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</si>
  <si>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</si>
  <si>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</si>
  <si>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</si>
  <si>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</si>
  <si>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</si>
  <si>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</si>
  <si>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</si>
  <si>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R010297</t>
  </si>
  <si>
    <t/>
  </si>
  <si>
    <t>KONTROLA GPK MĚŘICÍM VOZEM</t>
  </si>
  <si>
    <t>km</t>
  </si>
  <si>
    <t>PP</t>
  </si>
  <si>
    <t>Celková délka zřizovaných kolejí.</t>
  </si>
  <si>
    <t>VV</t>
  </si>
  <si>
    <t>133,974-133,066=0,908 [A]</t>
  </si>
  <si>
    <t>TS</t>
  </si>
  <si>
    <t>Zahrnuje veškeré náklady spojené s objednatelem požadovaným měření a vyhodnocením.</t>
  </si>
  <si>
    <t>R020297</t>
  </si>
  <si>
    <t>KONTROLA PROSTOROVÉ PRŮCHODNOSTI KOLEJE</t>
  </si>
  <si>
    <t>Kompletní provedení měření GPK měřícím vozem dle TKP staveb státních drah včetně předání 2 paré záznamu měření. Včetně všech nezbytných nákladů na provedení, včetně přepravy měřícího vozu z domovského stanoviště tam i zpět.</t>
  </si>
  <si>
    <t>Zemní práce</t>
  </si>
  <si>
    <t>11120</t>
  </si>
  <si>
    <t>ODSTRANĚNÍ KŘOVIN</t>
  </si>
  <si>
    <t>m2</t>
  </si>
  <si>
    <t>2356=2 356,000 [A]</t>
  </si>
  <si>
    <t>odstranění křovin a stromů do průměru 100 mm  
doprava dřevin bez ohledu na vzdálenost  
spálení na hromadách nebo štěpkování</t>
  </si>
  <si>
    <t>11203</t>
  </si>
  <si>
    <t>KÁCENÍ STROMŮ D KMENE PŘES 0,9M S ODSTRAN PAŘEZŮ</t>
  </si>
  <si>
    <t>KUS</t>
  </si>
  <si>
    <t>1=1,000 [A]</t>
  </si>
  <si>
    <t>Položka  zahrnuje:  
- poražení stromu a osekání větví  
- spálení větví na hromadách nebo štěpkování  
- dopravu a uložení kmenů, případné další práce s nimi dle pokynů zadávací dokumentace  
- vytrhání nebo vykopání pařezů  
- veškeré zemní práce spojené s odstraněním pařezů  
- dopravu a uložení pařezů, případně další práce s nimi dle pokynů zadávací dokumentace  
- zásyp jam po pařezech  
Položka nezahrnuje:  
- x  
Způsob měření:  
- kácení stromů se měří v [ks] poražených stromů (průměr stromů se měří ve výšce 1,3m nad terénem)</t>
  </si>
  <si>
    <t>11204</t>
  </si>
  <si>
    <t>KÁCENÍ STROMŮ D KMENE DO 0,3M S ODSTRANĚNÍM PAŘEZŮ</t>
  </si>
  <si>
    <t>30=30,000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</si>
  <si>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</si>
  <si>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12273A</t>
  </si>
  <si>
    <t>ODKOPÁVKY A PROKOPÁVKY OBECNÉ TŘ. I - BEZ DOPRAVY</t>
  </si>
  <si>
    <t>M3</t>
  </si>
  <si>
    <t>1605,75=1 605,750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</si>
  <si>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</si>
  <si>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</si>
  <si>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171103</t>
  </si>
  <si>
    <t>ULOŽENÍ SYPANINY DO NÁSYPŮ SE ZHUTNĚNÍM DO 100% PS</t>
  </si>
  <si>
    <t>Rozšíření násypu dle řezů km 133,450-133,500.</t>
  </si>
  <si>
    <t>35=35,000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</si>
  <si>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</si>
  <si>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8</t>
  </si>
  <si>
    <t>18110</t>
  </si>
  <si>
    <t>ÚPRAVA PLÁNĚ SE ZHUTNĚNÍM V HORNINĚ TŘ. I</t>
  </si>
  <si>
    <t>2660=2 660,000 [A]</t>
  </si>
  <si>
    <t>položka zahrnuje úpravu pláně včetně vyrovnání výškových rozdílů. Míru zhutnění určuje projekt.</t>
  </si>
  <si>
    <t>18481</t>
  </si>
  <si>
    <t>OCHRANA STROMŮ BEDNĚNÍM</t>
  </si>
  <si>
    <t>Položka zahrnuje:  
- veškerý materiál, výrobky a polotovary, včetně mimostaveništní a vnitrostaveništní dopravy (rovněž přesuny), včetně naložení a složení, případně s uložením  
Položka nezahrnuje:  
- x</t>
  </si>
  <si>
    <t>R184B14</t>
  </si>
  <si>
    <t>NÁHRADNÍ VÝSADBY</t>
  </si>
  <si>
    <t>SOUBOR</t>
  </si>
  <si>
    <t>Ceny za náhradní výsadbu pro jednotlivé obce vychází z hodnoty ekologické újmy za pokácené dřeviny a jsou uvedeny v TZ</t>
  </si>
  <si>
    <t>Základy</t>
  </si>
  <si>
    <t>11</t>
  </si>
  <si>
    <t>289971</t>
  </si>
  <si>
    <t>OPLÁŠTĚNÍ (ZPEVNĚNÍ) Z GEOTEXTILIE</t>
  </si>
  <si>
    <t>Geotextilie na gabiony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</si>
  <si>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</si>
  <si>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</si>
  <si>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12</t>
  </si>
  <si>
    <t>3272A3</t>
  </si>
  <si>
    <t>ZDI OPĚR, ZÁRUB, NÁBŘEŽ Z GABIONŮ RUČNĚ ROVNANÝCH, DRÁT O2,2MM, POVRCHOVÁ ÚPRAVA Zn + Al + PA6</t>
  </si>
  <si>
    <t>66,3=66,300 [A]</t>
  </si>
  <si>
    <t>- položka zahrnuje dodávku a osazení drátěných košů s výplní lomovým kamenem.  
- gabionové matrace se vykazují v pol.č.2722**.</t>
  </si>
  <si>
    <t>Vodorovné konstrukce</t>
  </si>
  <si>
    <t>13</t>
  </si>
  <si>
    <t>45152</t>
  </si>
  <si>
    <t>PODKLADNÍ A VÝPLŇOVÉ VRSTVY Z KAMENIVA DRCENÉHO</t>
  </si>
  <si>
    <t>vrstva pod gabiony.</t>
  </si>
  <si>
    <t>59,67=59,670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</si>
  <si>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</si>
  <si>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</si>
  <si>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14</t>
  </si>
  <si>
    <t>501101</t>
  </si>
  <si>
    <t>ZŘÍZENÍ KONSTRUKČNÍ VRSTVY TĚLESA ŽELEZNIČNÍHO SPODKU ZE ŠTĚRKODRTI NOVÉ</t>
  </si>
  <si>
    <t>560=560,000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</si>
  <si>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</si>
  <si>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15</t>
  </si>
  <si>
    <t>501201</t>
  </si>
  <si>
    <t>ZŘÍZENÍ KONSTRUKČNÍ VRSTVY TĚLESA ŽELEZNIČNÍHO SPODKU Z DRCENÉHO KAMENIVA NOVÉ</t>
  </si>
  <si>
    <t>Podkladní vrstva 0/90.</t>
  </si>
  <si>
    <t>633,5=633,500 [A]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</si>
  <si>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</si>
  <si>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16</t>
  </si>
  <si>
    <t>512550</t>
  </si>
  <si>
    <t>KOLEJOVÉ LOŽE - ZŘÍZENÍ Z KAMENIVA HRUBÉHO DRCENÉHO (ŠTĚRK)</t>
  </si>
  <si>
    <t>756=756,000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</si>
  <si>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</si>
  <si>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17</t>
  </si>
  <si>
    <t>513550</t>
  </si>
  <si>
    <t>KOLEJOVÉ LOŽE - DOPLNĚNÍ Z KAMENIVA HRUBÉHO DRCENÉHO (ŠTĚRK)</t>
  </si>
  <si>
    <t>274=274,000 [A]</t>
  </si>
  <si>
    <t>18</t>
  </si>
  <si>
    <t>52X000</t>
  </si>
  <si>
    <t>KOLEJ ZPĚTNĚ NAMONTOVANÁ Z VYZÍSKANÉHO MATERIÁLU</t>
  </si>
  <si>
    <t>m</t>
  </si>
  <si>
    <t>360=360,000 [A]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</si>
  <si>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</si>
  <si>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19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</si>
  <si>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</si>
  <si>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</si>
  <si>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</si>
  <si>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20</t>
  </si>
  <si>
    <t>543231</t>
  </si>
  <si>
    <t>VÝMĚNA JEDNOTLIVÉHO PRAŽCE BETONOVÉHO PODKLADNICOVÉHO, UPEVNĚNÍ TUHÉ</t>
  </si>
  <si>
    <t>49=49,000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</si>
  <si>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</si>
  <si>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21</t>
  </si>
  <si>
    <t>543332</t>
  </si>
  <si>
    <t>VÝMĚNA KOLEJNICE 49 E1 SPOJITĚ</t>
  </si>
  <si>
    <t>73=73,000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</si>
  <si>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</si>
  <si>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22</t>
  </si>
  <si>
    <t>543411</t>
  </si>
  <si>
    <t>VÝMĚNA UPEVNĚNÍ (ŠROUBŮ, SPON, SVĚREK, KROUŽKŮ) TUHÉHO</t>
  </si>
  <si>
    <t>PÁR</t>
  </si>
  <si>
    <t>833+547=1 380,000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</si>
  <si>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X  
3. Způsob měření:  
Udává se vždy pár, tj. po dvou kusech úložných ploch kolejnice na každém pražci.</t>
  </si>
  <si>
    <t>23</t>
  </si>
  <si>
    <t>543430</t>
  </si>
  <si>
    <t>VÝMĚNA PODLOŽEK POD KOLEJNICEMI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</si>
  <si>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vždy pár, tj. po dvou kusech úložných ploch kolejnice na každém pražci.</t>
  </si>
  <si>
    <t>24</t>
  </si>
  <si>
    <t>549510</t>
  </si>
  <si>
    <t>ŘEZÁNÍ KOLEJNIC</t>
  </si>
  <si>
    <t>Úprava konců kolejnic.</t>
  </si>
  <si>
    <t>145+3=148,000 [A]</t>
  </si>
  <si>
    <t>1. Položka obsahuje:  
 – rozřezání kolejnic všech profilů  
 – příplatky za ztížené podmínky při práci v koleji, např. překážky po stranách koleje, práci v tunelu ap.  
2. Položka neobsahuje:  
 X  
3. Způsob měření:  
Udává se počet kusů kompletní konstrukce nebo práce..</t>
  </si>
  <si>
    <t>Přidružená stavební výroba</t>
  </si>
  <si>
    <t>25</t>
  </si>
  <si>
    <t>701005</t>
  </si>
  <si>
    <t>VYHLEDÁVACÍ MARKER ZEMNÍ S MOŽNOSTÍ ZÁPISU</t>
  </si>
  <si>
    <t>1. Položka obsahuje:  
 – veškeré práce a materiál obsažený v názvu položky  
2. Položka neobsahuje:  
 X  
3. Způsob měření:  
Udává se počet kusů kompletní konstrukce nebo práce.</t>
  </si>
  <si>
    <t>26</t>
  </si>
  <si>
    <t>75A131</t>
  </si>
  <si>
    <t>KABEL METALICKÝ DVOUPLÁŠŤOVÝ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</si>
  <si>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</si>
  <si>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</si>
  <si>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27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</si>
  <si>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</si>
  <si>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</si>
  <si>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</si>
  <si>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28</t>
  </si>
  <si>
    <t>75B717</t>
  </si>
  <si>
    <t>PŘEPĚŤOVÁ OCHRANA PRO PRVEK V KOLEJIŠTI - MONTÁŽ</t>
  </si>
  <si>
    <t>1. Položka obsahuje:  
 – montáž ochrany dle předpisu dodavatele pro montáž  
 – montáž dodaného zařízení se všemi pomocnými a doplňujícími pracemi a součástmi, případné použití mechanizmů  
2. Položka neobsahuje:  
 X  
3. Způsob měření:  
Udává se počet kusů kompletní konstrukce nebo práce.</t>
  </si>
  <si>
    <t>29</t>
  </si>
  <si>
    <t>75B718</t>
  </si>
  <si>
    <t>PŘEPĚŤOVÁ OCHRANA PRO PRVEK V KOLEJIŠTI - DEMONTÁŽ</t>
  </si>
  <si>
    <t>1. Položka obsahuje:  
 – demontáž ochrany dle předpisu dodavatele pro demontáž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</si>
  <si>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</si>
  <si>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</si>
  <si>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</si>
  <si>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</si>
  <si>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</si>
  <si>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</si>
  <si>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</si>
  <si>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</si>
  <si>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32</t>
  </si>
  <si>
    <t>75E127</t>
  </si>
  <si>
    <t>CELKOVÁ PROHLÍDKA ZAŘÍZENÍ A VYHOTOVENÍ REVIZNÍ ZPRÁVY</t>
  </si>
  <si>
    <t>HOD</t>
  </si>
  <si>
    <t>16=16,000 [A]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</si>
  <si>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</si>
  <si>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33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</si>
  <si>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</si>
  <si>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</si>
  <si>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</si>
  <si>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34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</si>
  <si>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</si>
  <si>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</si>
  <si>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</si>
  <si>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Ostatní konstrukce a práce</t>
  </si>
  <si>
    <t>35</t>
  </si>
  <si>
    <t>923491</t>
  </si>
  <si>
    <t>STANIČNÍK - TABULE "ŠIROKÁ"</t>
  </si>
  <si>
    <t>km 133,4-133,7.</t>
  </si>
  <si>
    <t>4=4,000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</si>
  <si>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</si>
  <si>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36</t>
  </si>
  <si>
    <t>923821</t>
  </si>
  <si>
    <t>SLOUPEK DN 60 PRO NÁVĚST</t>
  </si>
  <si>
    <t>pro plechové staničníky.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</si>
  <si>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</si>
  <si>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37</t>
  </si>
  <si>
    <t>925110</t>
  </si>
  <si>
    <t>DRÁŽNÍ STEZKY Z DRTI TL. DO 50 MM</t>
  </si>
  <si>
    <t>132,6=132,600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</si>
  <si>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</si>
  <si>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38</t>
  </si>
  <si>
    <t>965010</t>
  </si>
  <si>
    <t>ODSTRANĚNÍ KOLEJOVÉHO LOŽE A DRÁŽNÍCH STEZEK</t>
  </si>
  <si>
    <t>684=684,000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</si>
  <si>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</si>
  <si>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39</t>
  </si>
  <si>
    <t>965114</t>
  </si>
  <si>
    <t>DEMONTÁŽ KOLEJE NA BETONOVÝCH PRAŽCÍCH ROZEBRÁNÍM DO SOUČÁSTÍ</t>
  </si>
  <si>
    <t>V úseku úpravy roštu a GPK budou pražce ponechány na místě.</t>
  </si>
  <si>
    <t>360+548=908,000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</si>
  <si>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</si>
  <si>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40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</si>
  <si>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</si>
  <si>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</si>
  <si>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</si>
  <si>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990</t>
  </si>
  <si>
    <t>Poplatky za skládky</t>
  </si>
  <si>
    <t>41</t>
  </si>
  <si>
    <t>R015111</t>
  </si>
  <si>
    <t>901</t>
  </si>
  <si>
    <t>POPLATKY ZA LIKVIDACI ODPADŮ NEKONTAMINOVANÝCH - 17 05 04 VYTĚŽENÉ ZEMINY A HORNINY - I. TŘÍDA TĚŽITELNOSTI VČETNĚ DOPRAVY</t>
  </si>
  <si>
    <t>T</t>
  </si>
  <si>
    <t>Evidenční položka, Neoceňovat v objektu SO/PS, položka se oceňuje pouze v objektu SO 90-90.  
Způsob likvidace: recyklace, druhotné využití.</t>
  </si>
  <si>
    <t>2023,2=2 023,200 [A]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</si>
  <si>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</si>
  <si>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42</t>
  </si>
  <si>
    <t>R015150</t>
  </si>
  <si>
    <t>POPLATKY ZA LIKVIDACI ODPADŮ NEKONTAMINOVANÝCH - 17 05 08 ŠTĚRK Z KOLEJIŠTĚ (ODPAD PO RECYKLACI) VČETNĚ DOPRAVY</t>
  </si>
  <si>
    <t>969,6=969,600 [A]</t>
  </si>
  <si>
    <t>43</t>
  </si>
  <si>
    <t>R015160</t>
  </si>
  <si>
    <t>POPLATKY ZA LIKVIDACI ODPADŮ NEKONTAMINOVANÝCH - 02 01 03 SMÝCENÉ STROMY A KEŘE VČETNĚ DOPRAVY</t>
  </si>
  <si>
    <t>Evidenční položka, Neoceňovat v objektu SO/PS, položka se oceňuje pouze v objektu SO 90-90.  
Způsob likvidace: kompostování.</t>
  </si>
  <si>
    <t>((plocha keřů * výška) * 0,2 dřevní hmota bez vzduchu %) + ((počet stromů * 0,5) * 0,2 dřevní hmota bez vzduchu %) = m3 / 13 převod na tuny *0,1 odhad hmoty nezpracovatelné štěpkováním/pálením 
10=10,000 [A]</t>
  </si>
  <si>
    <t>1. Položka obsahuje:      
 – veškeré poplatky provozovateli skládky, recyklační linky nebo jiného zařízení na zpracování nebo likvidaci odpadů související s převzetím, uložením, zpracováním nebo likvidací odpadu      
 – náklady spojené s dopravou z místa stavby na místo převzetí provozovatelem skládky, recyklační linky nebo jiného zařízení na zpracování nebo likvidaci odpadů       
 – náklady spojené s vyložením a manipulací s materiálem v místě skládky       
2. Položka neobsahuje:      
 – náklady spojené s naložením a manipulací materiálem       
3. Způsob měření:      
Tunou se rozumí hmotnost odpadu vytříděného v souladu se zákonem č. 541/2020 Sb., o nakládání s odpady, v platném znění.</t>
  </si>
  <si>
    <t>44</t>
  </si>
  <si>
    <t>R015210</t>
  </si>
  <si>
    <t>POPLATKY ZA LIKVIDACI ODPADŮ NEKONTAMINOVANÝCH - 17 01 01 ŽELEZNIČNÍ PRAŽCE BETONOVÉ VČETNĚ DOPRAVY</t>
  </si>
  <si>
    <t>Evidenční položka, Neoceňovat v objektu SO/PS, položka se oceňuje pouze v objektu SO 90-90    
V případě možnosti je u odpadu upředňostnována recyklace před skládkováním.</t>
  </si>
  <si>
    <t>12,91=12,910 [A]</t>
  </si>
  <si>
    <t>45</t>
  </si>
  <si>
    <t>R015260</t>
  </si>
  <si>
    <t>POPLATKY ZA LIKVIDACI ODPADŮ NEKONTAMINOVANÝCH - 07 02 99 PRYŽOVÉ PODLOŽKY (ŽEL. SVRŠEK), VČETNĚ DOPRAVY</t>
  </si>
  <si>
    <t>Evidenční položka, Neoceňovat v objektu SO/PS, položka se oceňuje pouze v objektu SO 90-90.</t>
  </si>
  <si>
    <t>0,199+0,303=0,502 [A]</t>
  </si>
  <si>
    <t>46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</si>
  <si>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</si>
  <si>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</si>
  <si>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položka, Neoceňovat v objektu SO/PS, položka se oceňuje pouze v objektu SO 90-90.  
N odpad: nebezpečné látky: těžké kovy a pod. (třída vyluhovatelnosti překračuje I, a II. třídu a nepřekračuje III. třídu dle vyhlášky 273/2021 Sb.)       
Způsob likvidace: skládka S-NO</t>
  </si>
  <si>
    <t>138,5=138,500 [A]</t>
  </si>
  <si>
    <t>47</t>
  </si>
  <si>
    <t>R015511</t>
  </si>
  <si>
    <t>POPLATKY ZA LIKVIDACI ODPADŮ NEBEZPEČNÝCH - 17 05 07* ŠTĚRK Z KOLEJIŠTĚ LOKÁLNĚ ZNEČIŠTĚNÝ ROPNÝMI LÁTKAMI (VÝHYBKY) - BIODEGRADACE, VČETNĚ DOPRAVY</t>
  </si>
  <si>
    <t>Evidenční položka, Neoceňovat v objektu SO/PS, položka se oceňuje pouze v objektu SO 90-90.  
N odpad: nebezpečné látky: ropné látky        
Způsob likvidace: biodegradace</t>
  </si>
  <si>
    <t>277=277,000 [A]</t>
  </si>
  <si>
    <t>48</t>
  </si>
  <si>
    <t>R015512</t>
  </si>
  <si>
    <t>POPLATKY ZA LIKVIDACI ODPADŮ NEBEZPEČNÝCH - 17 05 03* ZEMINA Z KOLEJIŠTĚ (VÝHYBKY) LOKÁLNĚ ZNEČIŠTĚNÁ ROPNÝMI LÁTKAMI - BIODEGRADACE, VČETNĚ DOPRAVY</t>
  </si>
  <si>
    <t>Evidenční položka, Neoceňovat v objektu SO/PS, položka se oceňuje pouze v objektu SO 90-90  
N odpad: nebezpečné látky: ropné látky        
Způsob likvidace: biodegradace</t>
  </si>
  <si>
    <t>578,1=578,100 [A]</t>
  </si>
  <si>
    <t>49</t>
  </si>
  <si>
    <t>R015513</t>
  </si>
  <si>
    <t>POPLATKY ZA LIKVIDACI ODPADŮ NEBEZPEČNÝCH - 17 05 03* ZEMINA Z KOLEJIŠTĚ (VÝHYBKY) LOKÁLNĚ ZNEČIŠTĚNÁ NEBEZPEČNÝMI LÁTKAMI (NAPŘ. As, Pb) - SKLÁDKA S-NO, VČETNĚ DOPRAVY</t>
  </si>
  <si>
    <t>Evidenční položka, Neoceňovat v objektu SO/PS, položka se oceňuje pouze v objektu SO 90-90    
N odpad: nebezpečné látky: těžké kovy a pod. (třída vyluhovatelnosti překračuje I, a II. třídu a nepřekračuje III. třídu dle vyhlášky 273/2021 Sb.)       
Způsob likvidace: skládka S-NO</t>
  </si>
  <si>
    <t>289=289,000 [A]</t>
  </si>
  <si>
    <t>50</t>
  </si>
  <si>
    <t>R015810</t>
  </si>
  <si>
    <t>POPLATKY ZA LIKVIDACI ODPADŮ NEKONTAMINOVANÝCH - 17 04 05 - ŽELEZNÝ A OCELOVÝ ŠROT, VČETNĚ DOPRAVY</t>
  </si>
  <si>
    <t>Evidenční položka, neoceňovat v objektu SO/PS, položka se oceňuje pouze v objektu SO 90-90.    
Druhotná surovina - výkup</t>
  </si>
  <si>
    <t>14,6=14,600 [A]</t>
  </si>
  <si>
    <t>221*2=442,000 [A]</t>
  </si>
  <si>
    <t>SVAR KOLEJNIC (STEJNÉHO TVARU) 49 E1, T SPOJITĚ</t>
  </si>
  <si>
    <t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</si>
  <si>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viz. Řezání kolejnic</t>
  </si>
  <si>
    <t>M</t>
  </si>
  <si>
    <t>ZŘÍZENÍ BEZSTYKOVÉ KOLEJE NA STÁVAJÍCÍCH ÚSECÍCH V KOLEJI</t>
  </si>
  <si>
    <t>1. Položka obsahuje:
 –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</si>
  <si>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329+219=548,000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</si>
</sst>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0" borderId="1" xfId="6" applyFont="1" applyBorder="1" applyAlignment="1">
      <alignment horizontal="left" vertical="center" wrapText="1"/>
    </xf>
    <xf numFmtId="0" fontId="8" fillId="0" borderId="1" xfId="6" applyFont="1" applyBorder="1" applyAlignment="1">
      <alignment wrapText="1"/>
    </xf>
    <xf numFmtId="0" fontId="8" fillId="0" borderId="1" xfId="6" applyFont="1" applyBorder="1" applyAlignment="1">
      <alignment horizontal="left" vertical="center" wrapText="1"/>
    </xf>
    <xf numFmtId="0" fontId="9" fillId="2" borderId="5" xfId="6" applyFont="1" applyFill="1" applyBorder="1" applyAlignment="1">
      <alignment wrapText="1"/>
    </xf>
    <xf numFmtId="0" fontId="10" fillId="0" borderId="1" xfId="6" applyFont="1" applyBorder="1" applyAlignment="1">
      <alignment horizontal="right"/>
    </xf>
    <xf numFmtId="0" fontId="10" fillId="0" borderId="1" xfId="6" applyFont="1" applyBorder="1"/>
    <xf numFmtId="0" fontId="10" fillId="0" borderId="1" xfId="6" applyFont="1" applyBorder="1" applyAlignment="1">
      <alignment wrapText="1"/>
    </xf>
    <xf numFmtId="0" fontId="10" fillId="0" borderId="1" xfId="6" applyFont="1" applyBorder="1" applyAlignment="1">
      <alignment horizontal="center"/>
    </xf>
    <xf numFmtId="164" fontId="10" fillId="0" borderId="1" xfId="6" applyNumberFormat="1" applyFont="1" applyBorder="1" applyAlignment="1">
      <alignment horizontal="center"/>
    </xf>
    <xf numFmtId="4" fontId="10" fillId="0" borderId="1" xfId="6" applyNumberFormat="1" applyFont="1" applyBorder="1" applyAlignment="1">
      <alignment horizontal="center"/>
    </xf>
    <xf numFmtId="0" fontId="10" fillId="0" borderId="0" xfId="0" applyFont="1"/>
    <xf numFmtId="0" fontId="10" fillId="0" borderId="1" xfId="6" applyFont="1" applyBorder="1" applyAlignment="1">
      <alignment horizontal="left" vertical="center" wrapText="1"/>
    </xf>
    <xf numFmtId="0" fontId="11" fillId="0" borderId="1" xfId="6" applyFont="1" applyBorder="1" applyAlignment="1">
      <alignment horizontal="left" vertical="center" wrapText="1"/>
    </xf>
    <xf numFmtId="4" fontId="0" fillId="0" borderId="0" xfId="0" applyNumberFormat="1"/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14" fontId="10" fillId="2" borderId="5" xfId="6" applyNumberFormat="1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4"/>
  <sheetViews>
    <sheetView tabSelected="1" topLeftCell="B1" workbookViewId="0">
      <pane ySplit="7" topLeftCell="A104" activePane="bottomLeft" state="frozen"/>
      <selection pane="bottomLeft" activeCell="G113" sqref="G1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0+O8+O17+O50+O55+O60+O65+O118+O159+O184</f>
        <v>0</v>
      </c>
      <c r="P2" t="s">
        <v>12</v>
      </c>
    </row>
    <row r="3" spans="1:18" ht="15" customHeight="1" x14ac:dyDescent="0.25">
      <c r="A3" t="s">
        <v>1</v>
      </c>
      <c r="B3" s="6" t="s">
        <v>4</v>
      </c>
      <c r="C3" s="42" t="s">
        <v>5</v>
      </c>
      <c r="D3" s="43"/>
      <c r="E3" s="7" t="s">
        <v>6</v>
      </c>
      <c r="F3" s="1"/>
      <c r="G3" s="4"/>
      <c r="H3" s="3" t="s">
        <v>14</v>
      </c>
      <c r="I3" s="26">
        <f>0+I8+I17+I50+I55+I60+I65+I118+I159+I184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9" t="s">
        <v>8</v>
      </c>
      <c r="C4" s="44" t="s">
        <v>14</v>
      </c>
      <c r="D4" s="45"/>
      <c r="E4" s="10" t="s">
        <v>15</v>
      </c>
      <c r="F4" s="5"/>
      <c r="G4" s="5"/>
      <c r="H4" s="46">
        <v>45607</v>
      </c>
      <c r="I4" s="11"/>
      <c r="O4" t="s">
        <v>10</v>
      </c>
      <c r="P4" t="s">
        <v>13</v>
      </c>
    </row>
    <row r="5" spans="1:18" ht="12.75" customHeight="1" x14ac:dyDescent="0.2">
      <c r="A5" s="41" t="s">
        <v>16</v>
      </c>
      <c r="B5" s="41" t="s">
        <v>18</v>
      </c>
      <c r="C5" s="41" t="s">
        <v>20</v>
      </c>
      <c r="D5" s="41" t="s">
        <v>21</v>
      </c>
      <c r="E5" s="41" t="s">
        <v>22</v>
      </c>
      <c r="F5" s="41" t="s">
        <v>24</v>
      </c>
      <c r="G5" s="41" t="s">
        <v>26</v>
      </c>
      <c r="H5" s="41" t="s">
        <v>28</v>
      </c>
      <c r="I5" s="41"/>
      <c r="O5" t="s">
        <v>11</v>
      </c>
      <c r="P5" t="s">
        <v>13</v>
      </c>
    </row>
    <row r="6" spans="1:18" ht="12.75" customHeight="1" x14ac:dyDescent="0.2">
      <c r="A6" s="41"/>
      <c r="B6" s="41"/>
      <c r="C6" s="41"/>
      <c r="D6" s="41"/>
      <c r="E6" s="41"/>
      <c r="F6" s="41"/>
      <c r="G6" s="41"/>
      <c r="H6" s="8" t="s">
        <v>29</v>
      </c>
      <c r="I6" s="8" t="s">
        <v>31</v>
      </c>
    </row>
    <row r="7" spans="1:18" ht="12.75" customHeight="1" x14ac:dyDescent="0.2">
      <c r="A7" s="8" t="s">
        <v>17</v>
      </c>
      <c r="B7" s="8" t="s">
        <v>19</v>
      </c>
      <c r="C7" s="8" t="s">
        <v>13</v>
      </c>
      <c r="D7" s="8" t="s">
        <v>12</v>
      </c>
      <c r="E7" s="8" t="s">
        <v>23</v>
      </c>
      <c r="F7" s="8" t="s">
        <v>25</v>
      </c>
      <c r="G7" s="8" t="s">
        <v>27</v>
      </c>
      <c r="H7" s="8" t="s">
        <v>30</v>
      </c>
      <c r="I7" s="8" t="s">
        <v>32</v>
      </c>
    </row>
    <row r="8" spans="1:18" ht="12.75" customHeight="1" x14ac:dyDescent="0.2">
      <c r="A8" s="11" t="s">
        <v>33</v>
      </c>
      <c r="B8" s="11"/>
      <c r="C8" s="13" t="s">
        <v>17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2" t="s">
        <v>35</v>
      </c>
      <c r="B9" s="16" t="s">
        <v>19</v>
      </c>
      <c r="C9" s="16" t="s">
        <v>36</v>
      </c>
      <c r="D9" s="12" t="s">
        <v>37</v>
      </c>
      <c r="E9" s="28" t="s">
        <v>38</v>
      </c>
      <c r="F9" s="17" t="s">
        <v>39</v>
      </c>
      <c r="G9" s="18">
        <v>0.90800000000000003</v>
      </c>
      <c r="H9" s="19"/>
      <c r="I9" s="19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0" t="s">
        <v>40</v>
      </c>
      <c r="E10" s="29" t="s">
        <v>41</v>
      </c>
    </row>
    <row r="11" spans="1:18" x14ac:dyDescent="0.2">
      <c r="A11" s="22" t="s">
        <v>42</v>
      </c>
      <c r="E11" s="27" t="s">
        <v>43</v>
      </c>
    </row>
    <row r="12" spans="1:18" ht="25.5" x14ac:dyDescent="0.2">
      <c r="A12" t="s">
        <v>44</v>
      </c>
      <c r="E12" s="29" t="s">
        <v>45</v>
      </c>
    </row>
    <row r="13" spans="1:18" x14ac:dyDescent="0.2">
      <c r="A13" s="12" t="s">
        <v>35</v>
      </c>
      <c r="B13" s="16" t="s">
        <v>13</v>
      </c>
      <c r="C13" s="16" t="s">
        <v>46</v>
      </c>
      <c r="D13" s="12" t="s">
        <v>37</v>
      </c>
      <c r="E13" s="28" t="s">
        <v>47</v>
      </c>
      <c r="F13" s="17" t="s">
        <v>39</v>
      </c>
      <c r="G13" s="18">
        <v>0.90800000000000003</v>
      </c>
      <c r="H13" s="19"/>
      <c r="I13" s="19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0" t="s">
        <v>40</v>
      </c>
      <c r="E14" s="29" t="s">
        <v>41</v>
      </c>
    </row>
    <row r="15" spans="1:18" x14ac:dyDescent="0.2">
      <c r="A15" s="22" t="s">
        <v>42</v>
      </c>
      <c r="E15" s="27" t="s">
        <v>43</v>
      </c>
    </row>
    <row r="16" spans="1:18" ht="38.25" x14ac:dyDescent="0.2">
      <c r="A16" t="s">
        <v>44</v>
      </c>
      <c r="E16" s="29" t="s">
        <v>48</v>
      </c>
    </row>
    <row r="17" spans="1:18" ht="12.75" customHeight="1" x14ac:dyDescent="0.2">
      <c r="A17" s="5" t="s">
        <v>33</v>
      </c>
      <c r="B17" s="5"/>
      <c r="C17" s="24" t="s">
        <v>19</v>
      </c>
      <c r="D17" s="5"/>
      <c r="E17" s="30" t="s">
        <v>49</v>
      </c>
      <c r="F17" s="5"/>
      <c r="G17" s="5"/>
      <c r="H17" s="5"/>
      <c r="I17" s="25">
        <f>0+Q17</f>
        <v>0</v>
      </c>
      <c r="O17">
        <f>0+R17</f>
        <v>0</v>
      </c>
      <c r="Q17">
        <f>0+I18+I22+I26+I30+I34+I38+I42+I46</f>
        <v>0</v>
      </c>
      <c r="R17">
        <f>0+O18+O22+O26+O30+O34+O38+O42+O46</f>
        <v>0</v>
      </c>
    </row>
    <row r="18" spans="1:18" x14ac:dyDescent="0.2">
      <c r="A18" s="12" t="s">
        <v>35</v>
      </c>
      <c r="B18" s="16" t="s">
        <v>12</v>
      </c>
      <c r="C18" s="16" t="s">
        <v>50</v>
      </c>
      <c r="D18" s="12" t="s">
        <v>37</v>
      </c>
      <c r="E18" s="28" t="s">
        <v>51</v>
      </c>
      <c r="F18" s="17" t="s">
        <v>52</v>
      </c>
      <c r="G18" s="18">
        <v>2356</v>
      </c>
      <c r="H18" s="19"/>
      <c r="I18" s="19">
        <f>ROUND(ROUND(H18,2)*ROUND(G18,3),2)</f>
        <v>0</v>
      </c>
      <c r="O18">
        <f>(I18*21)/100</f>
        <v>0</v>
      </c>
      <c r="P18" t="s">
        <v>13</v>
      </c>
    </row>
    <row r="19" spans="1:18" x14ac:dyDescent="0.2">
      <c r="A19" s="20" t="s">
        <v>40</v>
      </c>
      <c r="E19" s="29" t="s">
        <v>37</v>
      </c>
    </row>
    <row r="20" spans="1:18" x14ac:dyDescent="0.2">
      <c r="A20" s="22" t="s">
        <v>42</v>
      </c>
      <c r="E20" s="27" t="s">
        <v>53</v>
      </c>
    </row>
    <row r="21" spans="1:18" ht="38.25" x14ac:dyDescent="0.2">
      <c r="A21" t="s">
        <v>44</v>
      </c>
      <c r="E21" s="29" t="s">
        <v>54</v>
      </c>
    </row>
    <row r="22" spans="1:18" x14ac:dyDescent="0.2">
      <c r="A22" s="12" t="s">
        <v>35</v>
      </c>
      <c r="B22" s="16" t="s">
        <v>23</v>
      </c>
      <c r="C22" s="16" t="s">
        <v>55</v>
      </c>
      <c r="D22" s="12" t="s">
        <v>37</v>
      </c>
      <c r="E22" s="28" t="s">
        <v>56</v>
      </c>
      <c r="F22" s="17" t="s">
        <v>57</v>
      </c>
      <c r="G22" s="18">
        <v>1</v>
      </c>
      <c r="H22" s="19"/>
      <c r="I22" s="19">
        <f>ROUND(ROUND(H22,2)*ROUND(G22,3),2)</f>
        <v>0</v>
      </c>
      <c r="O22">
        <f>(I22*21)/100</f>
        <v>0</v>
      </c>
      <c r="P22" t="s">
        <v>13</v>
      </c>
    </row>
    <row r="23" spans="1:18" x14ac:dyDescent="0.2">
      <c r="A23" s="20" t="s">
        <v>40</v>
      </c>
      <c r="E23" s="29" t="s">
        <v>37</v>
      </c>
    </row>
    <row r="24" spans="1:18" x14ac:dyDescent="0.2">
      <c r="A24" s="22" t="s">
        <v>42</v>
      </c>
      <c r="E24" s="27" t="s">
        <v>58</v>
      </c>
    </row>
    <row r="25" spans="1:18" ht="191.25" x14ac:dyDescent="0.2">
      <c r="A25" t="s">
        <v>44</v>
      </c>
      <c r="E25" s="29" t="s">
        <v>59</v>
      </c>
    </row>
    <row r="26" spans="1:18" x14ac:dyDescent="0.2">
      <c r="A26" s="12" t="s">
        <v>35</v>
      </c>
      <c r="B26" s="16" t="s">
        <v>25</v>
      </c>
      <c r="C26" s="16" t="s">
        <v>60</v>
      </c>
      <c r="D26" s="12" t="s">
        <v>37</v>
      </c>
      <c r="E26" s="28" t="s">
        <v>61</v>
      </c>
      <c r="F26" s="17" t="s">
        <v>57</v>
      </c>
      <c r="G26" s="18">
        <v>30</v>
      </c>
      <c r="H26" s="19"/>
      <c r="I26" s="19">
        <f>ROUND(ROUND(H26,2)*ROUND(G26,3),2)</f>
        <v>0</v>
      </c>
      <c r="O26">
        <f>(I26*21)/100</f>
        <v>0</v>
      </c>
      <c r="P26" t="s">
        <v>13</v>
      </c>
    </row>
    <row r="27" spans="1:18" x14ac:dyDescent="0.2">
      <c r="A27" s="20" t="s">
        <v>40</v>
      </c>
      <c r="E27" s="29" t="s">
        <v>37</v>
      </c>
    </row>
    <row r="28" spans="1:18" x14ac:dyDescent="0.2">
      <c r="A28" s="22" t="s">
        <v>42</v>
      </c>
      <c r="E28" s="27" t="s">
        <v>62</v>
      </c>
    </row>
    <row r="29" spans="1:18" ht="165.75" x14ac:dyDescent="0.2">
      <c r="A29" t="s">
        <v>44</v>
      </c>
      <c r="E29" s="29" t="s">
        <v>63</v>
      </c>
    </row>
    <row r="30" spans="1:18" x14ac:dyDescent="0.2">
      <c r="A30" s="12" t="s">
        <v>35</v>
      </c>
      <c r="B30" s="16" t="s">
        <v>27</v>
      </c>
      <c r="C30" s="16" t="s">
        <v>64</v>
      </c>
      <c r="D30" s="12" t="s">
        <v>37</v>
      </c>
      <c r="E30" s="28" t="s">
        <v>65</v>
      </c>
      <c r="F30" s="17" t="s">
        <v>66</v>
      </c>
      <c r="G30" s="18">
        <v>1605.75</v>
      </c>
      <c r="H30" s="19"/>
      <c r="I30" s="19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0" t="s">
        <v>40</v>
      </c>
      <c r="E31" s="29" t="s">
        <v>37</v>
      </c>
    </row>
    <row r="32" spans="1:18" x14ac:dyDescent="0.2">
      <c r="A32" s="22" t="s">
        <v>42</v>
      </c>
      <c r="E32" s="27" t="s">
        <v>67</v>
      </c>
    </row>
    <row r="33" spans="1:16" ht="116.25" customHeight="1" x14ac:dyDescent="0.2">
      <c r="A33" t="s">
        <v>44</v>
      </c>
      <c r="E33" s="29" t="s">
        <v>68</v>
      </c>
    </row>
    <row r="34" spans="1:16" x14ac:dyDescent="0.2">
      <c r="A34" s="12" t="s">
        <v>35</v>
      </c>
      <c r="B34" s="16" t="s">
        <v>69</v>
      </c>
      <c r="C34" s="16" t="s">
        <v>70</v>
      </c>
      <c r="D34" s="12" t="s">
        <v>37</v>
      </c>
      <c r="E34" s="28" t="s">
        <v>71</v>
      </c>
      <c r="F34" s="17" t="s">
        <v>66</v>
      </c>
      <c r="G34" s="18">
        <v>35</v>
      </c>
      <c r="H34" s="19"/>
      <c r="I34" s="19">
        <f>ROUND(ROUND(H34,2)*ROUND(G34,3),2)</f>
        <v>0</v>
      </c>
      <c r="O34">
        <f>(I34*21)/100</f>
        <v>0</v>
      </c>
      <c r="P34" t="s">
        <v>13</v>
      </c>
    </row>
    <row r="35" spans="1:16" x14ac:dyDescent="0.2">
      <c r="A35" s="20" t="s">
        <v>40</v>
      </c>
      <c r="E35" s="29" t="s">
        <v>72</v>
      </c>
    </row>
    <row r="36" spans="1:16" x14ac:dyDescent="0.2">
      <c r="A36" s="22" t="s">
        <v>42</v>
      </c>
      <c r="E36" s="27" t="s">
        <v>73</v>
      </c>
    </row>
    <row r="37" spans="1:16" ht="102.75" customHeight="1" x14ac:dyDescent="0.2">
      <c r="A37" t="s">
        <v>44</v>
      </c>
      <c r="E37" s="29" t="s">
        <v>74</v>
      </c>
    </row>
    <row r="38" spans="1:16" x14ac:dyDescent="0.2">
      <c r="A38" s="12" t="s">
        <v>35</v>
      </c>
      <c r="B38" s="16" t="s">
        <v>75</v>
      </c>
      <c r="C38" s="16" t="s">
        <v>76</v>
      </c>
      <c r="D38" s="12" t="s">
        <v>37</v>
      </c>
      <c r="E38" s="28" t="s">
        <v>77</v>
      </c>
      <c r="F38" s="17" t="s">
        <v>52</v>
      </c>
      <c r="G38" s="18">
        <v>2660</v>
      </c>
      <c r="H38" s="19"/>
      <c r="I38" s="19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0" t="s">
        <v>40</v>
      </c>
      <c r="E39" s="29" t="s">
        <v>37</v>
      </c>
    </row>
    <row r="40" spans="1:16" x14ac:dyDescent="0.2">
      <c r="A40" s="22" t="s">
        <v>42</v>
      </c>
      <c r="E40" s="27" t="s">
        <v>78</v>
      </c>
    </row>
    <row r="41" spans="1:16" ht="25.5" x14ac:dyDescent="0.2">
      <c r="A41" t="s">
        <v>44</v>
      </c>
      <c r="E41" s="29" t="s">
        <v>79</v>
      </c>
    </row>
    <row r="42" spans="1:16" x14ac:dyDescent="0.2">
      <c r="A42" s="12" t="s">
        <v>35</v>
      </c>
      <c r="B42" s="16" t="s">
        <v>30</v>
      </c>
      <c r="C42" s="16" t="s">
        <v>80</v>
      </c>
      <c r="D42" s="12" t="s">
        <v>37</v>
      </c>
      <c r="E42" s="28" t="s">
        <v>81</v>
      </c>
      <c r="F42" s="17" t="s">
        <v>52</v>
      </c>
      <c r="G42" s="18">
        <v>35</v>
      </c>
      <c r="H42" s="19"/>
      <c r="I42" s="19">
        <f>ROUND(ROUND(H42,2)*ROUND(G42,3),2)</f>
        <v>0</v>
      </c>
      <c r="O42">
        <f>(I42*21)/100</f>
        <v>0</v>
      </c>
      <c r="P42" t="s">
        <v>13</v>
      </c>
    </row>
    <row r="43" spans="1:16" x14ac:dyDescent="0.2">
      <c r="A43" s="20" t="s">
        <v>40</v>
      </c>
      <c r="E43" s="29" t="s">
        <v>37</v>
      </c>
    </row>
    <row r="44" spans="1:16" x14ac:dyDescent="0.2">
      <c r="A44" s="22" t="s">
        <v>42</v>
      </c>
      <c r="E44" s="27" t="s">
        <v>73</v>
      </c>
    </row>
    <row r="45" spans="1:16" ht="76.5" x14ac:dyDescent="0.2">
      <c r="A45" t="s">
        <v>44</v>
      </c>
      <c r="E45" s="29" t="s">
        <v>82</v>
      </c>
    </row>
    <row r="46" spans="1:16" x14ac:dyDescent="0.2">
      <c r="A46" s="12" t="s">
        <v>35</v>
      </c>
      <c r="B46" s="16" t="s">
        <v>32</v>
      </c>
      <c r="C46" s="16" t="s">
        <v>83</v>
      </c>
      <c r="D46" s="12" t="s">
        <v>37</v>
      </c>
      <c r="E46" s="28" t="s">
        <v>84</v>
      </c>
      <c r="F46" s="17" t="s">
        <v>85</v>
      </c>
      <c r="G46" s="18">
        <v>1</v>
      </c>
      <c r="H46" s="19"/>
      <c r="I46" s="19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0" t="s">
        <v>40</v>
      </c>
      <c r="E47" s="29" t="s">
        <v>37</v>
      </c>
    </row>
    <row r="48" spans="1:16" x14ac:dyDescent="0.2">
      <c r="A48" s="22" t="s">
        <v>42</v>
      </c>
      <c r="E48" s="27" t="s">
        <v>58</v>
      </c>
    </row>
    <row r="49" spans="1:18" ht="25.5" x14ac:dyDescent="0.2">
      <c r="A49" t="s">
        <v>44</v>
      </c>
      <c r="E49" s="29" t="s">
        <v>86</v>
      </c>
    </row>
    <row r="50" spans="1:18" ht="12.75" customHeight="1" x14ac:dyDescent="0.2">
      <c r="A50" s="5" t="s">
        <v>33</v>
      </c>
      <c r="B50" s="5"/>
      <c r="C50" s="24" t="s">
        <v>13</v>
      </c>
      <c r="D50" s="5"/>
      <c r="E50" s="30" t="s">
        <v>87</v>
      </c>
      <c r="F50" s="5"/>
      <c r="G50" s="5"/>
      <c r="H50" s="5"/>
      <c r="I50" s="25">
        <f>0+Q50</f>
        <v>0</v>
      </c>
      <c r="O50">
        <f>0+R50</f>
        <v>0</v>
      </c>
      <c r="Q50">
        <f>0+I51</f>
        <v>0</v>
      </c>
      <c r="R50">
        <f>0+O51</f>
        <v>0</v>
      </c>
    </row>
    <row r="51" spans="1:18" x14ac:dyDescent="0.2">
      <c r="A51" s="12" t="s">
        <v>35</v>
      </c>
      <c r="B51" s="16" t="s">
        <v>88</v>
      </c>
      <c r="C51" s="16" t="s">
        <v>89</v>
      </c>
      <c r="D51" s="12" t="s">
        <v>37</v>
      </c>
      <c r="E51" s="28" t="s">
        <v>90</v>
      </c>
      <c r="F51" s="17" t="s">
        <v>52</v>
      </c>
      <c r="G51" s="18">
        <v>442</v>
      </c>
      <c r="H51" s="19"/>
      <c r="I51" s="19">
        <f>ROUND(ROUND(H51,2)*ROUND(G51,3),2)</f>
        <v>0</v>
      </c>
      <c r="O51">
        <f>(I51*21)/100</f>
        <v>0</v>
      </c>
      <c r="P51" t="s">
        <v>13</v>
      </c>
    </row>
    <row r="52" spans="1:18" x14ac:dyDescent="0.2">
      <c r="A52" s="20" t="s">
        <v>40</v>
      </c>
      <c r="E52" s="29" t="s">
        <v>91</v>
      </c>
    </row>
    <row r="53" spans="1:18" x14ac:dyDescent="0.2">
      <c r="A53" s="22" t="s">
        <v>42</v>
      </c>
      <c r="E53" s="27" t="s">
        <v>294</v>
      </c>
    </row>
    <row r="54" spans="1:18" ht="102" x14ac:dyDescent="0.2">
      <c r="A54" t="s">
        <v>44</v>
      </c>
      <c r="E54" s="29" t="s">
        <v>92</v>
      </c>
    </row>
    <row r="55" spans="1:18" ht="12.75" customHeight="1" x14ac:dyDescent="0.2">
      <c r="A55" s="5" t="s">
        <v>33</v>
      </c>
      <c r="B55" s="5"/>
      <c r="C55" s="24" t="s">
        <v>12</v>
      </c>
      <c r="D55" s="5"/>
      <c r="E55" s="30" t="s">
        <v>93</v>
      </c>
      <c r="F55" s="5"/>
      <c r="G55" s="5"/>
      <c r="H55" s="5"/>
      <c r="I55" s="25">
        <f>0+Q55</f>
        <v>0</v>
      </c>
      <c r="O55">
        <f>0+R55</f>
        <v>0</v>
      </c>
      <c r="Q55">
        <f>0+I56</f>
        <v>0</v>
      </c>
      <c r="R55">
        <f>0+O56</f>
        <v>0</v>
      </c>
    </row>
    <row r="56" spans="1:18" ht="25.5" x14ac:dyDescent="0.2">
      <c r="A56" s="12" t="s">
        <v>35</v>
      </c>
      <c r="B56" s="16" t="s">
        <v>94</v>
      </c>
      <c r="C56" s="16" t="s">
        <v>95</v>
      </c>
      <c r="D56" s="12" t="s">
        <v>37</v>
      </c>
      <c r="E56" s="28" t="s">
        <v>96</v>
      </c>
      <c r="F56" s="17" t="s">
        <v>66</v>
      </c>
      <c r="G56" s="18">
        <v>66.3</v>
      </c>
      <c r="H56" s="19"/>
      <c r="I56" s="19">
        <f>ROUND(ROUND(H56,2)*ROUND(G56,3),2)</f>
        <v>0</v>
      </c>
      <c r="O56">
        <f>(I56*21)/100</f>
        <v>0</v>
      </c>
      <c r="P56" t="s">
        <v>13</v>
      </c>
    </row>
    <row r="57" spans="1:18" x14ac:dyDescent="0.2">
      <c r="A57" s="20" t="s">
        <v>40</v>
      </c>
      <c r="E57" s="29" t="s">
        <v>37</v>
      </c>
    </row>
    <row r="58" spans="1:18" x14ac:dyDescent="0.2">
      <c r="A58" s="22" t="s">
        <v>42</v>
      </c>
      <c r="E58" s="27" t="s">
        <v>97</v>
      </c>
    </row>
    <row r="59" spans="1:18" ht="38.25" x14ac:dyDescent="0.2">
      <c r="A59" t="s">
        <v>44</v>
      </c>
      <c r="E59" s="29" t="s">
        <v>98</v>
      </c>
    </row>
    <row r="60" spans="1:18" ht="12.75" customHeight="1" x14ac:dyDescent="0.2">
      <c r="A60" s="5" t="s">
        <v>33</v>
      </c>
      <c r="B60" s="5"/>
      <c r="C60" s="24" t="s">
        <v>23</v>
      </c>
      <c r="D60" s="5"/>
      <c r="E60" s="30" t="s">
        <v>99</v>
      </c>
      <c r="F60" s="5"/>
      <c r="G60" s="5"/>
      <c r="H60" s="5"/>
      <c r="I60" s="25">
        <f>0+Q60</f>
        <v>0</v>
      </c>
      <c r="O60">
        <f>0+R60</f>
        <v>0</v>
      </c>
      <c r="Q60">
        <f>0+I61</f>
        <v>0</v>
      </c>
      <c r="R60">
        <f>0+O61</f>
        <v>0</v>
      </c>
    </row>
    <row r="61" spans="1:18" x14ac:dyDescent="0.2">
      <c r="A61" s="12" t="s">
        <v>35</v>
      </c>
      <c r="B61" s="16" t="s">
        <v>100</v>
      </c>
      <c r="C61" s="16" t="s">
        <v>101</v>
      </c>
      <c r="D61" s="12" t="s">
        <v>37</v>
      </c>
      <c r="E61" s="28" t="s">
        <v>102</v>
      </c>
      <c r="F61" s="17" t="s">
        <v>66</v>
      </c>
      <c r="G61" s="18">
        <v>59.67</v>
      </c>
      <c r="H61" s="19"/>
      <c r="I61" s="19">
        <f>ROUND(ROUND(H61,2)*ROUND(G61,3),2)</f>
        <v>0</v>
      </c>
      <c r="O61">
        <f>(I61*21)/100</f>
        <v>0</v>
      </c>
      <c r="P61" t="s">
        <v>13</v>
      </c>
    </row>
    <row r="62" spans="1:18" x14ac:dyDescent="0.2">
      <c r="A62" s="20" t="s">
        <v>40</v>
      </c>
      <c r="E62" s="29" t="s">
        <v>103</v>
      </c>
    </row>
    <row r="63" spans="1:18" x14ac:dyDescent="0.2">
      <c r="A63" s="22" t="s">
        <v>42</v>
      </c>
      <c r="E63" s="27" t="s">
        <v>104</v>
      </c>
    </row>
    <row r="64" spans="1:18" ht="38.25" x14ac:dyDescent="0.2">
      <c r="A64" t="s">
        <v>44</v>
      </c>
      <c r="E64" s="29" t="s">
        <v>105</v>
      </c>
    </row>
    <row r="65" spans="1:18" ht="12.75" customHeight="1" x14ac:dyDescent="0.2">
      <c r="A65" s="5" t="s">
        <v>33</v>
      </c>
      <c r="B65" s="5"/>
      <c r="C65" s="24" t="s">
        <v>25</v>
      </c>
      <c r="D65" s="5"/>
      <c r="E65" s="30" t="s">
        <v>106</v>
      </c>
      <c r="F65" s="5"/>
      <c r="G65" s="5"/>
      <c r="H65" s="5"/>
      <c r="I65" s="25">
        <f>0+Q65</f>
        <v>0</v>
      </c>
      <c r="O65">
        <f>0+R65</f>
        <v>0</v>
      </c>
      <c r="Q65" s="40">
        <f>0+I66+I70+I74+I78+I82+I86+I90+I94+I98+I102+I114+I106+I110</f>
        <v>0</v>
      </c>
      <c r="R65">
        <f>0+O66+O70+O74+O78+O82+O86+O90+O94+O98+O102+O114+O106+O110</f>
        <v>0</v>
      </c>
    </row>
    <row r="66" spans="1:18" ht="25.5" x14ac:dyDescent="0.2">
      <c r="A66" s="12" t="s">
        <v>35</v>
      </c>
      <c r="B66" s="16" t="s">
        <v>107</v>
      </c>
      <c r="C66" s="16" t="s">
        <v>108</v>
      </c>
      <c r="D66" s="12" t="s">
        <v>37</v>
      </c>
      <c r="E66" s="28" t="s">
        <v>109</v>
      </c>
      <c r="F66" s="17" t="s">
        <v>66</v>
      </c>
      <c r="G66" s="18">
        <v>560</v>
      </c>
      <c r="H66" s="19"/>
      <c r="I66" s="19">
        <f>ROUND(ROUND(H66,2)*ROUND(G66,3),2)</f>
        <v>0</v>
      </c>
      <c r="O66">
        <f>(I66*21)/100</f>
        <v>0</v>
      </c>
      <c r="P66" t="s">
        <v>13</v>
      </c>
    </row>
    <row r="67" spans="1:18" x14ac:dyDescent="0.2">
      <c r="A67" s="20" t="s">
        <v>40</v>
      </c>
      <c r="E67" s="29" t="s">
        <v>37</v>
      </c>
    </row>
    <row r="68" spans="1:18" x14ac:dyDescent="0.2">
      <c r="A68" s="22" t="s">
        <v>42</v>
      </c>
      <c r="E68" s="27" t="s">
        <v>110</v>
      </c>
    </row>
    <row r="69" spans="1:18" ht="280.5" x14ac:dyDescent="0.2">
      <c r="A69" t="s">
        <v>44</v>
      </c>
      <c r="E69" s="29" t="s">
        <v>111</v>
      </c>
    </row>
    <row r="70" spans="1:18" ht="25.5" x14ac:dyDescent="0.2">
      <c r="A70" s="12" t="s">
        <v>35</v>
      </c>
      <c r="B70" s="16" t="s">
        <v>112</v>
      </c>
      <c r="C70" s="16" t="s">
        <v>113</v>
      </c>
      <c r="D70" s="12" t="s">
        <v>37</v>
      </c>
      <c r="E70" s="28" t="s">
        <v>114</v>
      </c>
      <c r="F70" s="17" t="s">
        <v>66</v>
      </c>
      <c r="G70" s="18">
        <v>633.5</v>
      </c>
      <c r="H70" s="19"/>
      <c r="I70" s="19">
        <f>ROUND(ROUND(H70,2)*ROUND(G70,3),2)</f>
        <v>0</v>
      </c>
      <c r="O70">
        <f>(I70*21)/100</f>
        <v>0</v>
      </c>
      <c r="P70" t="s">
        <v>13</v>
      </c>
    </row>
    <row r="71" spans="1:18" x14ac:dyDescent="0.2">
      <c r="A71" s="20" t="s">
        <v>40</v>
      </c>
      <c r="E71" s="29" t="s">
        <v>115</v>
      </c>
    </row>
    <row r="72" spans="1:18" x14ac:dyDescent="0.2">
      <c r="A72" s="22" t="s">
        <v>42</v>
      </c>
      <c r="E72" s="27" t="s">
        <v>116</v>
      </c>
    </row>
    <row r="73" spans="1:18" ht="293.25" x14ac:dyDescent="0.2">
      <c r="A73" t="s">
        <v>44</v>
      </c>
      <c r="E73" s="29" t="s">
        <v>117</v>
      </c>
    </row>
    <row r="74" spans="1:18" x14ac:dyDescent="0.2">
      <c r="A74" s="12" t="s">
        <v>35</v>
      </c>
      <c r="B74" s="16" t="s">
        <v>118</v>
      </c>
      <c r="C74" s="16" t="s">
        <v>119</v>
      </c>
      <c r="D74" s="12" t="s">
        <v>37</v>
      </c>
      <c r="E74" s="28" t="s">
        <v>120</v>
      </c>
      <c r="F74" s="17" t="s">
        <v>66</v>
      </c>
      <c r="G74" s="18">
        <v>756</v>
      </c>
      <c r="H74" s="19"/>
      <c r="I74" s="19">
        <f>ROUND(ROUND(H74,2)*ROUND(G74,3),2)</f>
        <v>0</v>
      </c>
      <c r="O74">
        <f>(I74*21)/100</f>
        <v>0</v>
      </c>
      <c r="P74" t="s">
        <v>13</v>
      </c>
    </row>
    <row r="75" spans="1:18" x14ac:dyDescent="0.2">
      <c r="A75" s="20" t="s">
        <v>40</v>
      </c>
      <c r="E75" s="29" t="s">
        <v>37</v>
      </c>
    </row>
    <row r="76" spans="1:18" x14ac:dyDescent="0.2">
      <c r="A76" s="22" t="s">
        <v>42</v>
      </c>
      <c r="E76" s="27" t="s">
        <v>121</v>
      </c>
    </row>
    <row r="77" spans="1:18" ht="89.25" x14ac:dyDescent="0.2">
      <c r="A77" t="s">
        <v>44</v>
      </c>
      <c r="E77" s="29" t="s">
        <v>122</v>
      </c>
    </row>
    <row r="78" spans="1:18" x14ac:dyDescent="0.2">
      <c r="A78" s="12" t="s">
        <v>35</v>
      </c>
      <c r="B78" s="16" t="s">
        <v>123</v>
      </c>
      <c r="C78" s="16" t="s">
        <v>124</v>
      </c>
      <c r="D78" s="12" t="s">
        <v>37</v>
      </c>
      <c r="E78" s="28" t="s">
        <v>125</v>
      </c>
      <c r="F78" s="17" t="s">
        <v>66</v>
      </c>
      <c r="G78" s="18">
        <v>274</v>
      </c>
      <c r="H78" s="19"/>
      <c r="I78" s="19">
        <f>ROUND(ROUND(H78,2)*ROUND(G78,3),2)</f>
        <v>0</v>
      </c>
      <c r="O78">
        <f>(I78*21)/100</f>
        <v>0</v>
      </c>
      <c r="P78" t="s">
        <v>13</v>
      </c>
    </row>
    <row r="79" spans="1:18" x14ac:dyDescent="0.2">
      <c r="A79" s="20" t="s">
        <v>40</v>
      </c>
      <c r="E79" s="29" t="s">
        <v>37</v>
      </c>
    </row>
    <row r="80" spans="1:18" x14ac:dyDescent="0.2">
      <c r="A80" s="22" t="s">
        <v>42</v>
      </c>
      <c r="E80" s="27" t="s">
        <v>126</v>
      </c>
    </row>
    <row r="81" spans="1:16" ht="89.25" x14ac:dyDescent="0.2">
      <c r="A81" t="s">
        <v>44</v>
      </c>
      <c r="E81" s="29" t="s">
        <v>122</v>
      </c>
    </row>
    <row r="82" spans="1:16" x14ac:dyDescent="0.2">
      <c r="A82" s="12" t="s">
        <v>35</v>
      </c>
      <c r="B82" s="16" t="s">
        <v>127</v>
      </c>
      <c r="C82" s="16" t="s">
        <v>128</v>
      </c>
      <c r="D82" s="12" t="s">
        <v>37</v>
      </c>
      <c r="E82" s="28" t="s">
        <v>129</v>
      </c>
      <c r="F82" s="17" t="s">
        <v>130</v>
      </c>
      <c r="G82" s="18">
        <v>360</v>
      </c>
      <c r="H82" s="19"/>
      <c r="I82" s="19">
        <f>ROUND(ROUND(H82,2)*ROUND(G82,3),2)</f>
        <v>0</v>
      </c>
      <c r="O82">
        <f>(I82*21)/100</f>
        <v>0</v>
      </c>
      <c r="P82" t="s">
        <v>13</v>
      </c>
    </row>
    <row r="83" spans="1:16" x14ac:dyDescent="0.2">
      <c r="A83" s="20" t="s">
        <v>40</v>
      </c>
      <c r="E83" s="29" t="s">
        <v>37</v>
      </c>
    </row>
    <row r="84" spans="1:16" x14ac:dyDescent="0.2">
      <c r="A84" s="22" t="s">
        <v>42</v>
      </c>
      <c r="E84" s="27" t="s">
        <v>131</v>
      </c>
    </row>
    <row r="85" spans="1:16" ht="170.25" customHeight="1" x14ac:dyDescent="0.2">
      <c r="A85" t="s">
        <v>44</v>
      </c>
      <c r="E85" s="29" t="s">
        <v>132</v>
      </c>
    </row>
    <row r="86" spans="1:16" ht="25.5" x14ac:dyDescent="0.2">
      <c r="A86" s="12" t="s">
        <v>35</v>
      </c>
      <c r="B86" s="31" t="s">
        <v>133</v>
      </c>
      <c r="C86" s="31" t="s">
        <v>134</v>
      </c>
      <c r="D86" s="32" t="s">
        <v>37</v>
      </c>
      <c r="E86" s="33" t="s">
        <v>135</v>
      </c>
      <c r="F86" s="34" t="s">
        <v>130</v>
      </c>
      <c r="G86" s="35">
        <v>548</v>
      </c>
      <c r="H86" s="36"/>
      <c r="I86" s="36">
        <f>ROUND(ROUND(H86,2)*ROUND(G86,3),2)</f>
        <v>0</v>
      </c>
      <c r="O86">
        <f>(I86*21)/100</f>
        <v>0</v>
      </c>
      <c r="P86" t="s">
        <v>13</v>
      </c>
    </row>
    <row r="87" spans="1:16" x14ac:dyDescent="0.2">
      <c r="A87" s="20" t="s">
        <v>40</v>
      </c>
      <c r="B87" s="37"/>
      <c r="C87" s="37"/>
      <c r="D87" s="37"/>
      <c r="E87" s="38" t="s">
        <v>37</v>
      </c>
      <c r="F87" s="37"/>
      <c r="G87" s="37"/>
      <c r="H87" s="37"/>
      <c r="I87" s="37"/>
    </row>
    <row r="88" spans="1:16" x14ac:dyDescent="0.2">
      <c r="A88" s="22" t="s">
        <v>42</v>
      </c>
      <c r="B88" s="37"/>
      <c r="C88" s="37"/>
      <c r="D88" s="37"/>
      <c r="E88" s="39" t="s">
        <v>301</v>
      </c>
      <c r="F88" s="37"/>
      <c r="G88" s="37"/>
      <c r="H88" s="37"/>
      <c r="I88" s="37"/>
    </row>
    <row r="89" spans="1:16" ht="114.75" x14ac:dyDescent="0.2">
      <c r="A89" t="s">
        <v>44</v>
      </c>
      <c r="B89" s="37"/>
      <c r="C89" s="37"/>
      <c r="D89" s="37"/>
      <c r="E89" s="38" t="s">
        <v>136</v>
      </c>
      <c r="F89" s="37"/>
      <c r="G89" s="37"/>
      <c r="H89" s="37"/>
      <c r="I89" s="37"/>
    </row>
    <row r="90" spans="1:16" ht="25.5" x14ac:dyDescent="0.2">
      <c r="A90" s="12" t="s">
        <v>35</v>
      </c>
      <c r="B90" s="16" t="s">
        <v>137</v>
      </c>
      <c r="C90" s="16" t="s">
        <v>138</v>
      </c>
      <c r="D90" s="12" t="s">
        <v>37</v>
      </c>
      <c r="E90" s="28" t="s">
        <v>139</v>
      </c>
      <c r="F90" s="17" t="s">
        <v>57</v>
      </c>
      <c r="G90" s="18">
        <v>49</v>
      </c>
      <c r="H90" s="19"/>
      <c r="I90" s="19">
        <f>ROUND(ROUND(H90,2)*ROUND(G90,3),2)</f>
        <v>0</v>
      </c>
      <c r="O90">
        <f>(I90*21)/100</f>
        <v>0</v>
      </c>
      <c r="P90" t="s">
        <v>13</v>
      </c>
    </row>
    <row r="91" spans="1:16" x14ac:dyDescent="0.2">
      <c r="A91" s="20" t="s">
        <v>40</v>
      </c>
      <c r="E91" s="29" t="s">
        <v>37</v>
      </c>
    </row>
    <row r="92" spans="1:16" x14ac:dyDescent="0.2">
      <c r="A92" s="22" t="s">
        <v>42</v>
      </c>
      <c r="E92" s="27" t="s">
        <v>140</v>
      </c>
    </row>
    <row r="93" spans="1:16" ht="153" x14ac:dyDescent="0.2">
      <c r="A93" t="s">
        <v>44</v>
      </c>
      <c r="E93" s="29" t="s">
        <v>141</v>
      </c>
    </row>
    <row r="94" spans="1:16" x14ac:dyDescent="0.2">
      <c r="A94" s="12" t="s">
        <v>35</v>
      </c>
      <c r="B94" s="16" t="s">
        <v>142</v>
      </c>
      <c r="C94" s="16" t="s">
        <v>143</v>
      </c>
      <c r="D94" s="12" t="s">
        <v>37</v>
      </c>
      <c r="E94" s="28" t="s">
        <v>144</v>
      </c>
      <c r="F94" s="17" t="s">
        <v>130</v>
      </c>
      <c r="G94" s="18">
        <v>73</v>
      </c>
      <c r="H94" s="19"/>
      <c r="I94" s="19">
        <f>ROUND(ROUND(H94,2)*ROUND(G94,3),2)</f>
        <v>0</v>
      </c>
      <c r="O94">
        <f>(I94*21)/100</f>
        <v>0</v>
      </c>
      <c r="P94" t="s">
        <v>13</v>
      </c>
    </row>
    <row r="95" spans="1:16" x14ac:dyDescent="0.2">
      <c r="A95" s="20" t="s">
        <v>40</v>
      </c>
      <c r="E95" s="29" t="s">
        <v>37</v>
      </c>
    </row>
    <row r="96" spans="1:16" x14ac:dyDescent="0.2">
      <c r="A96" s="22" t="s">
        <v>42</v>
      </c>
      <c r="E96" s="27" t="s">
        <v>145</v>
      </c>
    </row>
    <row r="97" spans="1:16" ht="153" x14ac:dyDescent="0.2">
      <c r="A97" t="s">
        <v>44</v>
      </c>
      <c r="E97" s="29" t="s">
        <v>146</v>
      </c>
    </row>
    <row r="98" spans="1:16" x14ac:dyDescent="0.2">
      <c r="A98" s="12" t="s">
        <v>35</v>
      </c>
      <c r="B98" s="16" t="s">
        <v>147</v>
      </c>
      <c r="C98" s="16" t="s">
        <v>148</v>
      </c>
      <c r="D98" s="12" t="s">
        <v>37</v>
      </c>
      <c r="E98" s="28" t="s">
        <v>149</v>
      </c>
      <c r="F98" s="17" t="s">
        <v>150</v>
      </c>
      <c r="G98" s="18">
        <v>1380</v>
      </c>
      <c r="H98" s="19"/>
      <c r="I98" s="19">
        <f>ROUND(ROUND(H98,2)*ROUND(G98,3),2)</f>
        <v>0</v>
      </c>
      <c r="O98">
        <f>(I98*21)/100</f>
        <v>0</v>
      </c>
      <c r="P98" t="s">
        <v>13</v>
      </c>
    </row>
    <row r="99" spans="1:16" x14ac:dyDescent="0.2">
      <c r="A99" s="20" t="s">
        <v>40</v>
      </c>
      <c r="E99" s="29" t="s">
        <v>37</v>
      </c>
    </row>
    <row r="100" spans="1:16" x14ac:dyDescent="0.2">
      <c r="A100" s="22" t="s">
        <v>42</v>
      </c>
      <c r="E100" s="27" t="s">
        <v>151</v>
      </c>
    </row>
    <row r="101" spans="1:16" ht="153" x14ac:dyDescent="0.2">
      <c r="A101" t="s">
        <v>44</v>
      </c>
      <c r="E101" s="29" t="s">
        <v>152</v>
      </c>
    </row>
    <row r="102" spans="1:16" x14ac:dyDescent="0.2">
      <c r="A102" s="12" t="s">
        <v>35</v>
      </c>
      <c r="B102" s="16" t="s">
        <v>153</v>
      </c>
      <c r="C102" s="16" t="s">
        <v>154</v>
      </c>
      <c r="D102" s="12" t="s">
        <v>37</v>
      </c>
      <c r="E102" s="28" t="s">
        <v>155</v>
      </c>
      <c r="F102" s="17" t="s">
        <v>150</v>
      </c>
      <c r="G102" s="18">
        <v>1380</v>
      </c>
      <c r="H102" s="19"/>
      <c r="I102" s="19">
        <f>ROUND(ROUND(H102,2)*ROUND(G102,3),2)</f>
        <v>0</v>
      </c>
      <c r="O102">
        <f>(I102*21)/100</f>
        <v>0</v>
      </c>
      <c r="P102" t="s">
        <v>13</v>
      </c>
    </row>
    <row r="103" spans="1:16" x14ac:dyDescent="0.2">
      <c r="A103" s="20" t="s">
        <v>40</v>
      </c>
      <c r="E103" s="29" t="s">
        <v>37</v>
      </c>
    </row>
    <row r="104" spans="1:16" x14ac:dyDescent="0.2">
      <c r="A104" s="22" t="s">
        <v>42</v>
      </c>
      <c r="E104" s="27" t="s">
        <v>151</v>
      </c>
    </row>
    <row r="105" spans="1:16" ht="153" x14ac:dyDescent="0.2">
      <c r="A105" t="s">
        <v>44</v>
      </c>
      <c r="E105" s="29" t="s">
        <v>156</v>
      </c>
    </row>
    <row r="106" spans="1:16" x14ac:dyDescent="0.2">
      <c r="A106" s="12" t="s">
        <v>35</v>
      </c>
      <c r="B106" s="31">
        <v>51</v>
      </c>
      <c r="C106" s="31">
        <v>545122</v>
      </c>
      <c r="D106" s="32" t="s">
        <v>37</v>
      </c>
      <c r="E106" s="33" t="s">
        <v>295</v>
      </c>
      <c r="F106" s="34" t="s">
        <v>57</v>
      </c>
      <c r="G106" s="35">
        <v>148</v>
      </c>
      <c r="H106" s="36"/>
      <c r="I106" s="36">
        <f>ROUND(ROUND(H106,2)*ROUND(G106,3),2)</f>
        <v>0</v>
      </c>
      <c r="O106">
        <f>(I106*21)/100</f>
        <v>0</v>
      </c>
      <c r="P106" t="s">
        <v>13</v>
      </c>
    </row>
    <row r="107" spans="1:16" x14ac:dyDescent="0.2">
      <c r="A107" s="20" t="s">
        <v>40</v>
      </c>
      <c r="B107" s="37"/>
      <c r="C107" s="37"/>
      <c r="D107" s="37"/>
      <c r="E107" s="38" t="s">
        <v>37</v>
      </c>
      <c r="F107" s="37"/>
      <c r="G107" s="37"/>
      <c r="H107" s="37"/>
      <c r="I107" s="37"/>
    </row>
    <row r="108" spans="1:16" x14ac:dyDescent="0.2">
      <c r="A108" s="22" t="s">
        <v>42</v>
      </c>
      <c r="B108" s="37"/>
      <c r="C108" s="37"/>
      <c r="D108" s="37"/>
      <c r="E108" s="39" t="s">
        <v>297</v>
      </c>
      <c r="F108" s="37"/>
      <c r="G108" s="37"/>
      <c r="H108" s="37"/>
      <c r="I108" s="37"/>
    </row>
    <row r="109" spans="1:16" ht="123.75" customHeight="1" x14ac:dyDescent="0.2">
      <c r="A109" t="s">
        <v>44</v>
      </c>
      <c r="B109" s="37"/>
      <c r="C109" s="37"/>
      <c r="D109" s="37"/>
      <c r="E109" s="38" t="s">
        <v>296</v>
      </c>
      <c r="F109" s="37"/>
      <c r="G109" s="37"/>
      <c r="H109" s="37"/>
      <c r="I109" s="37"/>
    </row>
    <row r="110" spans="1:16" x14ac:dyDescent="0.2">
      <c r="A110" s="12" t="s">
        <v>35</v>
      </c>
      <c r="B110" s="31">
        <v>52</v>
      </c>
      <c r="C110" s="31">
        <v>549331</v>
      </c>
      <c r="D110" s="32"/>
      <c r="E110" s="33" t="s">
        <v>299</v>
      </c>
      <c r="F110" s="34" t="s">
        <v>298</v>
      </c>
      <c r="G110" s="35">
        <v>908</v>
      </c>
      <c r="H110" s="36"/>
      <c r="I110" s="36">
        <f>ROUND(ROUND(H110,2)*ROUND(G110,3),2)</f>
        <v>0</v>
      </c>
      <c r="O110">
        <f>(I110*21)/100</f>
        <v>0</v>
      </c>
      <c r="P110" t="s">
        <v>13</v>
      </c>
    </row>
    <row r="111" spans="1:16" x14ac:dyDescent="0.2">
      <c r="A111" s="20" t="s">
        <v>40</v>
      </c>
      <c r="C111" s="37"/>
      <c r="D111" s="37"/>
      <c r="E111" s="38"/>
      <c r="F111" s="37"/>
      <c r="G111" s="37"/>
      <c r="H111" s="37"/>
      <c r="I111" s="37"/>
    </row>
    <row r="112" spans="1:16" x14ac:dyDescent="0.2">
      <c r="A112" s="22" t="s">
        <v>42</v>
      </c>
      <c r="C112" s="37"/>
      <c r="D112" s="37"/>
      <c r="E112" s="39"/>
      <c r="F112" s="37"/>
      <c r="G112" s="37"/>
      <c r="H112" s="37"/>
      <c r="I112" s="37"/>
    </row>
    <row r="113" spans="1:18" ht="183" customHeight="1" x14ac:dyDescent="0.2">
      <c r="A113" t="s">
        <v>44</v>
      </c>
      <c r="C113" s="37"/>
      <c r="D113" s="37"/>
      <c r="E113" s="38" t="s">
        <v>300</v>
      </c>
      <c r="F113" s="37"/>
      <c r="G113" s="37"/>
      <c r="H113" s="37"/>
      <c r="I113" s="37"/>
    </row>
    <row r="114" spans="1:18" x14ac:dyDescent="0.2">
      <c r="A114" s="12" t="s">
        <v>35</v>
      </c>
      <c r="B114" s="16" t="s">
        <v>157</v>
      </c>
      <c r="C114" s="16" t="s">
        <v>158</v>
      </c>
      <c r="D114" s="12" t="s">
        <v>37</v>
      </c>
      <c r="E114" s="28" t="s">
        <v>159</v>
      </c>
      <c r="F114" s="17" t="s">
        <v>57</v>
      </c>
      <c r="G114" s="18">
        <v>148</v>
      </c>
      <c r="H114" s="19"/>
      <c r="I114" s="19">
        <f>ROUND(ROUND(H114,2)*ROUND(G114,3),2)</f>
        <v>0</v>
      </c>
      <c r="O114">
        <f>(I114*21)/100</f>
        <v>0</v>
      </c>
      <c r="P114" t="s">
        <v>13</v>
      </c>
    </row>
    <row r="115" spans="1:18" x14ac:dyDescent="0.2">
      <c r="A115" s="20" t="s">
        <v>40</v>
      </c>
      <c r="E115" s="29" t="s">
        <v>160</v>
      </c>
    </row>
    <row r="116" spans="1:18" x14ac:dyDescent="0.2">
      <c r="A116" s="22" t="s">
        <v>42</v>
      </c>
      <c r="E116" s="27" t="s">
        <v>161</v>
      </c>
    </row>
    <row r="117" spans="1:18" ht="102" x14ac:dyDescent="0.2">
      <c r="A117" t="s">
        <v>44</v>
      </c>
      <c r="E117" s="29" t="s">
        <v>162</v>
      </c>
    </row>
    <row r="118" spans="1:18" ht="12.75" customHeight="1" x14ac:dyDescent="0.2">
      <c r="A118" s="5" t="s">
        <v>33</v>
      </c>
      <c r="B118" s="5"/>
      <c r="C118" s="24" t="s">
        <v>69</v>
      </c>
      <c r="D118" s="5"/>
      <c r="E118" s="30" t="s">
        <v>163</v>
      </c>
      <c r="F118" s="5"/>
      <c r="G118" s="5"/>
      <c r="H118" s="5"/>
      <c r="I118" s="25">
        <f>0+Q118</f>
        <v>0</v>
      </c>
      <c r="O118">
        <f>0+R118</f>
        <v>0</v>
      </c>
      <c r="Q118">
        <f>0+I119+I123+I127+I131+I135+I139+I143+I147+I151+I155</f>
        <v>0</v>
      </c>
      <c r="R118">
        <f>0+O119+O123+O127+O131+O135+O139+O143+O147+O151+O155</f>
        <v>0</v>
      </c>
    </row>
    <row r="119" spans="1:18" x14ac:dyDescent="0.2">
      <c r="A119" s="12" t="s">
        <v>35</v>
      </c>
      <c r="B119" s="16" t="s">
        <v>164</v>
      </c>
      <c r="C119" s="16" t="s">
        <v>165</v>
      </c>
      <c r="D119" s="12" t="s">
        <v>37</v>
      </c>
      <c r="E119" s="28" t="s">
        <v>166</v>
      </c>
      <c r="F119" s="17" t="s">
        <v>57</v>
      </c>
      <c r="G119" s="18">
        <v>1</v>
      </c>
      <c r="H119" s="19"/>
      <c r="I119" s="19">
        <f>ROUND(ROUND(H119,2)*ROUND(G119,3),2)</f>
        <v>0</v>
      </c>
      <c r="O119">
        <f>(I119*21)/100</f>
        <v>0</v>
      </c>
      <c r="P119" t="s">
        <v>13</v>
      </c>
    </row>
    <row r="120" spans="1:18" x14ac:dyDescent="0.2">
      <c r="A120" s="20" t="s">
        <v>40</v>
      </c>
      <c r="E120" s="29" t="s">
        <v>37</v>
      </c>
    </row>
    <row r="121" spans="1:18" x14ac:dyDescent="0.2">
      <c r="A121" s="22" t="s">
        <v>42</v>
      </c>
      <c r="E121" s="27" t="s">
        <v>58</v>
      </c>
    </row>
    <row r="122" spans="1:18" ht="76.5" x14ac:dyDescent="0.2">
      <c r="A122" t="s">
        <v>44</v>
      </c>
      <c r="E122" s="29" t="s">
        <v>167</v>
      </c>
    </row>
    <row r="123" spans="1:18" x14ac:dyDescent="0.2">
      <c r="A123" s="12" t="s">
        <v>35</v>
      </c>
      <c r="B123" s="16" t="s">
        <v>168</v>
      </c>
      <c r="C123" s="16" t="s">
        <v>169</v>
      </c>
      <c r="D123" s="12" t="s">
        <v>37</v>
      </c>
      <c r="E123" s="28" t="s">
        <v>170</v>
      </c>
      <c r="F123" s="17" t="s">
        <v>171</v>
      </c>
      <c r="G123" s="18">
        <v>1</v>
      </c>
      <c r="H123" s="19"/>
      <c r="I123" s="19">
        <f>ROUND(ROUND(H123,2)*ROUND(G123,3),2)</f>
        <v>0</v>
      </c>
      <c r="O123">
        <f>(I123*21)/100</f>
        <v>0</v>
      </c>
      <c r="P123" t="s">
        <v>13</v>
      </c>
    </row>
    <row r="124" spans="1:18" x14ac:dyDescent="0.2">
      <c r="A124" s="20" t="s">
        <v>40</v>
      </c>
      <c r="E124" s="29" t="s">
        <v>37</v>
      </c>
    </row>
    <row r="125" spans="1:18" x14ac:dyDescent="0.2">
      <c r="A125" s="22" t="s">
        <v>42</v>
      </c>
      <c r="E125" s="27" t="s">
        <v>58</v>
      </c>
    </row>
    <row r="126" spans="1:18" ht="76.5" x14ac:dyDescent="0.2">
      <c r="A126" t="s">
        <v>44</v>
      </c>
      <c r="E126" s="29" t="s">
        <v>172</v>
      </c>
    </row>
    <row r="127" spans="1:18" x14ac:dyDescent="0.2">
      <c r="A127" s="12" t="s">
        <v>35</v>
      </c>
      <c r="B127" s="16" t="s">
        <v>173</v>
      </c>
      <c r="C127" s="16" t="s">
        <v>174</v>
      </c>
      <c r="D127" s="12" t="s">
        <v>37</v>
      </c>
      <c r="E127" s="28" t="s">
        <v>175</v>
      </c>
      <c r="F127" s="17" t="s">
        <v>171</v>
      </c>
      <c r="G127" s="18">
        <v>1</v>
      </c>
      <c r="H127" s="19"/>
      <c r="I127" s="19">
        <f>ROUND(ROUND(H127,2)*ROUND(G127,3),2)</f>
        <v>0</v>
      </c>
      <c r="O127">
        <f>(I127*21)/100</f>
        <v>0</v>
      </c>
      <c r="P127" t="s">
        <v>13</v>
      </c>
    </row>
    <row r="128" spans="1:18" x14ac:dyDescent="0.2">
      <c r="A128" s="20" t="s">
        <v>40</v>
      </c>
      <c r="E128" s="29" t="s">
        <v>37</v>
      </c>
    </row>
    <row r="129" spans="1:16" x14ac:dyDescent="0.2">
      <c r="A129" s="22" t="s">
        <v>42</v>
      </c>
      <c r="E129" s="27" t="s">
        <v>58</v>
      </c>
    </row>
    <row r="130" spans="1:16" ht="204" x14ac:dyDescent="0.2">
      <c r="A130" t="s">
        <v>44</v>
      </c>
      <c r="E130" s="29" t="s">
        <v>176</v>
      </c>
    </row>
    <row r="131" spans="1:16" x14ac:dyDescent="0.2">
      <c r="A131" s="12" t="s">
        <v>35</v>
      </c>
      <c r="B131" s="16" t="s">
        <v>177</v>
      </c>
      <c r="C131" s="16" t="s">
        <v>178</v>
      </c>
      <c r="D131" s="12" t="s">
        <v>37</v>
      </c>
      <c r="E131" s="28" t="s">
        <v>179</v>
      </c>
      <c r="F131" s="17" t="s">
        <v>57</v>
      </c>
      <c r="G131" s="18">
        <v>1</v>
      </c>
      <c r="H131" s="19"/>
      <c r="I131" s="19">
        <f>ROUND(ROUND(H131,2)*ROUND(G131,3),2)</f>
        <v>0</v>
      </c>
      <c r="O131">
        <f>(I131*21)/100</f>
        <v>0</v>
      </c>
      <c r="P131" t="s">
        <v>13</v>
      </c>
    </row>
    <row r="132" spans="1:16" x14ac:dyDescent="0.2">
      <c r="A132" s="20" t="s">
        <v>40</v>
      </c>
      <c r="E132" s="29" t="s">
        <v>37</v>
      </c>
    </row>
    <row r="133" spans="1:16" x14ac:dyDescent="0.2">
      <c r="A133" s="22" t="s">
        <v>42</v>
      </c>
      <c r="E133" s="27" t="s">
        <v>58</v>
      </c>
    </row>
    <row r="134" spans="1:16" ht="102" x14ac:dyDescent="0.2">
      <c r="A134" t="s">
        <v>44</v>
      </c>
      <c r="E134" s="29" t="s">
        <v>180</v>
      </c>
    </row>
    <row r="135" spans="1:16" x14ac:dyDescent="0.2">
      <c r="A135" s="12" t="s">
        <v>35</v>
      </c>
      <c r="B135" s="16" t="s">
        <v>181</v>
      </c>
      <c r="C135" s="16" t="s">
        <v>182</v>
      </c>
      <c r="D135" s="12" t="s">
        <v>37</v>
      </c>
      <c r="E135" s="28" t="s">
        <v>183</v>
      </c>
      <c r="F135" s="17" t="s">
        <v>57</v>
      </c>
      <c r="G135" s="18">
        <v>1</v>
      </c>
      <c r="H135" s="19"/>
      <c r="I135" s="19">
        <f>ROUND(ROUND(H135,2)*ROUND(G135,3),2)</f>
        <v>0</v>
      </c>
      <c r="O135">
        <f>(I135*21)/100</f>
        <v>0</v>
      </c>
      <c r="P135" t="s">
        <v>13</v>
      </c>
    </row>
    <row r="136" spans="1:16" x14ac:dyDescent="0.2">
      <c r="A136" s="20" t="s">
        <v>40</v>
      </c>
      <c r="E136" s="29" t="s">
        <v>37</v>
      </c>
    </row>
    <row r="137" spans="1:16" x14ac:dyDescent="0.2">
      <c r="A137" s="22" t="s">
        <v>42</v>
      </c>
      <c r="E137" s="27" t="s">
        <v>58</v>
      </c>
    </row>
    <row r="138" spans="1:16" ht="127.5" x14ac:dyDescent="0.2">
      <c r="A138" t="s">
        <v>44</v>
      </c>
      <c r="E138" s="29" t="s">
        <v>184</v>
      </c>
    </row>
    <row r="139" spans="1:16" x14ac:dyDescent="0.2">
      <c r="A139" s="12" t="s">
        <v>35</v>
      </c>
      <c r="B139" s="16" t="s">
        <v>185</v>
      </c>
      <c r="C139" s="16" t="s">
        <v>186</v>
      </c>
      <c r="D139" s="12" t="s">
        <v>37</v>
      </c>
      <c r="E139" s="28" t="s">
        <v>187</v>
      </c>
      <c r="F139" s="17" t="s">
        <v>57</v>
      </c>
      <c r="G139" s="18">
        <v>1</v>
      </c>
      <c r="H139" s="19"/>
      <c r="I139" s="19">
        <f>ROUND(ROUND(H139,2)*ROUND(G139,3),2)</f>
        <v>0</v>
      </c>
      <c r="O139">
        <f>(I139*21)/100</f>
        <v>0</v>
      </c>
      <c r="P139" t="s">
        <v>13</v>
      </c>
    </row>
    <row r="140" spans="1:16" x14ac:dyDescent="0.2">
      <c r="A140" s="20" t="s">
        <v>40</v>
      </c>
      <c r="E140" s="29" t="s">
        <v>37</v>
      </c>
    </row>
    <row r="141" spans="1:16" x14ac:dyDescent="0.2">
      <c r="A141" s="22" t="s">
        <v>42</v>
      </c>
      <c r="E141" s="27" t="s">
        <v>58</v>
      </c>
    </row>
    <row r="142" spans="1:16" ht="127.5" x14ac:dyDescent="0.2">
      <c r="A142" t="s">
        <v>44</v>
      </c>
      <c r="E142" s="29" t="s">
        <v>188</v>
      </c>
    </row>
    <row r="143" spans="1:16" x14ac:dyDescent="0.2">
      <c r="A143" s="12" t="s">
        <v>35</v>
      </c>
      <c r="B143" s="16" t="s">
        <v>189</v>
      </c>
      <c r="C143" s="16" t="s">
        <v>190</v>
      </c>
      <c r="D143" s="12" t="s">
        <v>37</v>
      </c>
      <c r="E143" s="28" t="s">
        <v>191</v>
      </c>
      <c r="F143" s="17" t="s">
        <v>57</v>
      </c>
      <c r="G143" s="18">
        <v>1</v>
      </c>
      <c r="H143" s="19"/>
      <c r="I143" s="19">
        <f>ROUND(ROUND(H143,2)*ROUND(G143,3),2)</f>
        <v>0</v>
      </c>
      <c r="O143">
        <f>(I143*21)/100</f>
        <v>0</v>
      </c>
      <c r="P143" t="s">
        <v>13</v>
      </c>
    </row>
    <row r="144" spans="1:16" x14ac:dyDescent="0.2">
      <c r="A144" s="20" t="s">
        <v>40</v>
      </c>
      <c r="E144" s="29" t="s">
        <v>37</v>
      </c>
    </row>
    <row r="145" spans="1:18" x14ac:dyDescent="0.2">
      <c r="A145" s="22" t="s">
        <v>42</v>
      </c>
      <c r="E145" s="27" t="s">
        <v>58</v>
      </c>
    </row>
    <row r="146" spans="1:18" ht="140.25" x14ac:dyDescent="0.2">
      <c r="A146" t="s">
        <v>44</v>
      </c>
      <c r="E146" s="29" t="s">
        <v>192</v>
      </c>
    </row>
    <row r="147" spans="1:18" x14ac:dyDescent="0.2">
      <c r="A147" s="12" t="s">
        <v>35</v>
      </c>
      <c r="B147" s="16" t="s">
        <v>193</v>
      </c>
      <c r="C147" s="16" t="s">
        <v>194</v>
      </c>
      <c r="D147" s="12" t="s">
        <v>37</v>
      </c>
      <c r="E147" s="28" t="s">
        <v>195</v>
      </c>
      <c r="F147" s="17" t="s">
        <v>196</v>
      </c>
      <c r="G147" s="18">
        <v>16</v>
      </c>
      <c r="H147" s="19"/>
      <c r="I147" s="19">
        <f>ROUND(ROUND(H147,2)*ROUND(G147,3),2)</f>
        <v>0</v>
      </c>
      <c r="O147">
        <f>(I147*21)/100</f>
        <v>0</v>
      </c>
      <c r="P147" t="s">
        <v>13</v>
      </c>
    </row>
    <row r="148" spans="1:18" x14ac:dyDescent="0.2">
      <c r="A148" s="20" t="s">
        <v>40</v>
      </c>
      <c r="E148" s="29" t="s">
        <v>37</v>
      </c>
    </row>
    <row r="149" spans="1:18" x14ac:dyDescent="0.2">
      <c r="A149" s="22" t="s">
        <v>42</v>
      </c>
      <c r="E149" s="27" t="s">
        <v>197</v>
      </c>
    </row>
    <row r="150" spans="1:18" ht="102" x14ac:dyDescent="0.2">
      <c r="A150" t="s">
        <v>44</v>
      </c>
      <c r="E150" s="29" t="s">
        <v>198</v>
      </c>
    </row>
    <row r="151" spans="1:18" x14ac:dyDescent="0.2">
      <c r="A151" s="12" t="s">
        <v>35</v>
      </c>
      <c r="B151" s="16" t="s">
        <v>199</v>
      </c>
      <c r="C151" s="16" t="s">
        <v>200</v>
      </c>
      <c r="D151" s="12" t="s">
        <v>37</v>
      </c>
      <c r="E151" s="28" t="s">
        <v>201</v>
      </c>
      <c r="F151" s="17" t="s">
        <v>196</v>
      </c>
      <c r="G151" s="18">
        <v>16</v>
      </c>
      <c r="H151" s="19"/>
      <c r="I151" s="19">
        <f>ROUND(ROUND(H151,2)*ROUND(G151,3),2)</f>
        <v>0</v>
      </c>
      <c r="O151">
        <f>(I151*21)/100</f>
        <v>0</v>
      </c>
      <c r="P151" t="s">
        <v>13</v>
      </c>
    </row>
    <row r="152" spans="1:18" x14ac:dyDescent="0.2">
      <c r="A152" s="20" t="s">
        <v>40</v>
      </c>
      <c r="E152" s="29" t="s">
        <v>37</v>
      </c>
    </row>
    <row r="153" spans="1:18" x14ac:dyDescent="0.2">
      <c r="A153" s="22" t="s">
        <v>42</v>
      </c>
      <c r="E153" s="27" t="s">
        <v>197</v>
      </c>
    </row>
    <row r="154" spans="1:18" ht="114.75" x14ac:dyDescent="0.2">
      <c r="A154" t="s">
        <v>44</v>
      </c>
      <c r="E154" s="29" t="s">
        <v>202</v>
      </c>
    </row>
    <row r="155" spans="1:18" x14ac:dyDescent="0.2">
      <c r="A155" s="12" t="s">
        <v>35</v>
      </c>
      <c r="B155" s="16" t="s">
        <v>203</v>
      </c>
      <c r="C155" s="16" t="s">
        <v>204</v>
      </c>
      <c r="D155" s="12" t="s">
        <v>37</v>
      </c>
      <c r="E155" s="28" t="s">
        <v>205</v>
      </c>
      <c r="F155" s="17" t="s">
        <v>57</v>
      </c>
      <c r="G155" s="18">
        <v>1</v>
      </c>
      <c r="H155" s="19"/>
      <c r="I155" s="19">
        <f>ROUND(ROUND(H155,2)*ROUND(G155,3),2)</f>
        <v>0</v>
      </c>
      <c r="O155">
        <f>(I155*21)/100</f>
        <v>0</v>
      </c>
      <c r="P155" t="s">
        <v>13</v>
      </c>
    </row>
    <row r="156" spans="1:18" x14ac:dyDescent="0.2">
      <c r="A156" s="20" t="s">
        <v>40</v>
      </c>
      <c r="E156" s="29" t="s">
        <v>37</v>
      </c>
    </row>
    <row r="157" spans="1:18" x14ac:dyDescent="0.2">
      <c r="A157" s="22" t="s">
        <v>42</v>
      </c>
      <c r="E157" s="27" t="s">
        <v>58</v>
      </c>
    </row>
    <row r="158" spans="1:18" ht="76.5" x14ac:dyDescent="0.2">
      <c r="A158" t="s">
        <v>44</v>
      </c>
      <c r="E158" s="29" t="s">
        <v>206</v>
      </c>
    </row>
    <row r="159" spans="1:18" ht="12.75" customHeight="1" x14ac:dyDescent="0.2">
      <c r="A159" s="5" t="s">
        <v>33</v>
      </c>
      <c r="B159" s="5"/>
      <c r="C159" s="24" t="s">
        <v>30</v>
      </c>
      <c r="D159" s="5"/>
      <c r="E159" s="30" t="s">
        <v>207</v>
      </c>
      <c r="F159" s="5"/>
      <c r="G159" s="5"/>
      <c r="H159" s="5"/>
      <c r="I159" s="25">
        <f>0+Q159</f>
        <v>0</v>
      </c>
      <c r="O159">
        <f>0+R159</f>
        <v>0</v>
      </c>
      <c r="Q159">
        <f>0+I160+I164+I168+I172+I176+I180</f>
        <v>0</v>
      </c>
      <c r="R159">
        <f>0+O160+O164+O168+O172+O176+O180</f>
        <v>0</v>
      </c>
    </row>
    <row r="160" spans="1:18" x14ac:dyDescent="0.2">
      <c r="A160" s="12" t="s">
        <v>35</v>
      </c>
      <c r="B160" s="16" t="s">
        <v>208</v>
      </c>
      <c r="C160" s="16" t="s">
        <v>209</v>
      </c>
      <c r="D160" s="12" t="s">
        <v>37</v>
      </c>
      <c r="E160" s="28" t="s">
        <v>210</v>
      </c>
      <c r="F160" s="17" t="s">
        <v>57</v>
      </c>
      <c r="G160" s="18">
        <v>4</v>
      </c>
      <c r="H160" s="19"/>
      <c r="I160" s="19">
        <f>ROUND(ROUND(H160,2)*ROUND(G160,3),2)</f>
        <v>0</v>
      </c>
      <c r="O160">
        <f>(I160*21)/100</f>
        <v>0</v>
      </c>
      <c r="P160" t="s">
        <v>13</v>
      </c>
    </row>
    <row r="161" spans="1:16" x14ac:dyDescent="0.2">
      <c r="A161" s="20" t="s">
        <v>40</v>
      </c>
      <c r="E161" s="29" t="s">
        <v>211</v>
      </c>
    </row>
    <row r="162" spans="1:16" x14ac:dyDescent="0.2">
      <c r="A162" s="22" t="s">
        <v>42</v>
      </c>
      <c r="E162" s="27" t="s">
        <v>212</v>
      </c>
    </row>
    <row r="163" spans="1:16" ht="140.25" x14ac:dyDescent="0.2">
      <c r="A163" t="s">
        <v>44</v>
      </c>
      <c r="E163" s="29" t="s">
        <v>213</v>
      </c>
    </row>
    <row r="164" spans="1:16" x14ac:dyDescent="0.2">
      <c r="A164" s="12" t="s">
        <v>35</v>
      </c>
      <c r="B164" s="16" t="s">
        <v>214</v>
      </c>
      <c r="C164" s="16" t="s">
        <v>215</v>
      </c>
      <c r="D164" s="12" t="s">
        <v>37</v>
      </c>
      <c r="E164" s="28" t="s">
        <v>216</v>
      </c>
      <c r="F164" s="17" t="s">
        <v>57</v>
      </c>
      <c r="G164" s="18">
        <v>4</v>
      </c>
      <c r="H164" s="19"/>
      <c r="I164" s="19">
        <f>ROUND(ROUND(H164,2)*ROUND(G164,3),2)</f>
        <v>0</v>
      </c>
      <c r="O164">
        <f>(I164*21)/100</f>
        <v>0</v>
      </c>
      <c r="P164" t="s">
        <v>13</v>
      </c>
    </row>
    <row r="165" spans="1:16" x14ac:dyDescent="0.2">
      <c r="A165" s="20" t="s">
        <v>40</v>
      </c>
      <c r="E165" s="29" t="s">
        <v>217</v>
      </c>
    </row>
    <row r="166" spans="1:16" x14ac:dyDescent="0.2">
      <c r="A166" s="22" t="s">
        <v>42</v>
      </c>
      <c r="E166" s="27" t="s">
        <v>212</v>
      </c>
    </row>
    <row r="167" spans="1:16" ht="114.75" x14ac:dyDescent="0.2">
      <c r="A167" t="s">
        <v>44</v>
      </c>
      <c r="E167" s="29" t="s">
        <v>218</v>
      </c>
    </row>
    <row r="168" spans="1:16" x14ac:dyDescent="0.2">
      <c r="A168" s="12" t="s">
        <v>35</v>
      </c>
      <c r="B168" s="16" t="s">
        <v>219</v>
      </c>
      <c r="C168" s="16" t="s">
        <v>220</v>
      </c>
      <c r="D168" s="12" t="s">
        <v>37</v>
      </c>
      <c r="E168" s="28" t="s">
        <v>221</v>
      </c>
      <c r="F168" s="17" t="s">
        <v>52</v>
      </c>
      <c r="G168" s="18">
        <v>132.6</v>
      </c>
      <c r="H168" s="19"/>
      <c r="I168" s="19">
        <f>ROUND(ROUND(H168,2)*ROUND(G168,3),2)</f>
        <v>0</v>
      </c>
      <c r="O168">
        <f>(I168*21)/100</f>
        <v>0</v>
      </c>
      <c r="P168" t="s">
        <v>13</v>
      </c>
    </row>
    <row r="169" spans="1:16" x14ac:dyDescent="0.2">
      <c r="A169" s="20" t="s">
        <v>40</v>
      </c>
      <c r="E169" s="29" t="s">
        <v>37</v>
      </c>
    </row>
    <row r="170" spans="1:16" x14ac:dyDescent="0.2">
      <c r="A170" s="22" t="s">
        <v>42</v>
      </c>
      <c r="E170" s="27" t="s">
        <v>222</v>
      </c>
    </row>
    <row r="171" spans="1:16" ht="153" x14ac:dyDescent="0.2">
      <c r="A171" t="s">
        <v>44</v>
      </c>
      <c r="E171" s="29" t="s">
        <v>223</v>
      </c>
    </row>
    <row r="172" spans="1:16" x14ac:dyDescent="0.2">
      <c r="A172" s="12" t="s">
        <v>35</v>
      </c>
      <c r="B172" s="16" t="s">
        <v>224</v>
      </c>
      <c r="C172" s="16" t="s">
        <v>225</v>
      </c>
      <c r="D172" s="12" t="s">
        <v>37</v>
      </c>
      <c r="E172" s="28" t="s">
        <v>226</v>
      </c>
      <c r="F172" s="17" t="s">
        <v>66</v>
      </c>
      <c r="G172" s="18">
        <v>684</v>
      </c>
      <c r="H172" s="19"/>
      <c r="I172" s="19">
        <f>ROUND(ROUND(H172,2)*ROUND(G172,3),2)</f>
        <v>0</v>
      </c>
      <c r="O172">
        <f>(I172*21)/100</f>
        <v>0</v>
      </c>
      <c r="P172" t="s">
        <v>13</v>
      </c>
    </row>
    <row r="173" spans="1:16" x14ac:dyDescent="0.2">
      <c r="A173" s="20" t="s">
        <v>40</v>
      </c>
      <c r="E173" s="29" t="s">
        <v>37</v>
      </c>
    </row>
    <row r="174" spans="1:16" x14ac:dyDescent="0.2">
      <c r="A174" s="22" t="s">
        <v>42</v>
      </c>
      <c r="E174" s="27" t="s">
        <v>227</v>
      </c>
    </row>
    <row r="175" spans="1:16" ht="140.25" x14ac:dyDescent="0.2">
      <c r="A175" t="s">
        <v>44</v>
      </c>
      <c r="E175" s="29" t="s">
        <v>228</v>
      </c>
    </row>
    <row r="176" spans="1:16" ht="25.5" x14ac:dyDescent="0.2">
      <c r="A176" s="12" t="s">
        <v>35</v>
      </c>
      <c r="B176" s="16" t="s">
        <v>229</v>
      </c>
      <c r="C176" s="16" t="s">
        <v>230</v>
      </c>
      <c r="D176" s="12" t="s">
        <v>37</v>
      </c>
      <c r="E176" s="28" t="s">
        <v>231</v>
      </c>
      <c r="F176" s="17" t="s">
        <v>130</v>
      </c>
      <c r="G176" s="18">
        <v>908</v>
      </c>
      <c r="H176" s="19"/>
      <c r="I176" s="19">
        <f>ROUND(ROUND(H176,2)*ROUND(G176,3),2)</f>
        <v>0</v>
      </c>
      <c r="O176">
        <f>(I176*21)/100</f>
        <v>0</v>
      </c>
      <c r="P176" t="s">
        <v>13</v>
      </c>
    </row>
    <row r="177" spans="1:18" x14ac:dyDescent="0.2">
      <c r="A177" s="20" t="s">
        <v>40</v>
      </c>
      <c r="E177" s="29" t="s">
        <v>232</v>
      </c>
    </row>
    <row r="178" spans="1:18" x14ac:dyDescent="0.2">
      <c r="A178" s="22" t="s">
        <v>42</v>
      </c>
      <c r="E178" s="27" t="s">
        <v>233</v>
      </c>
    </row>
    <row r="179" spans="1:18" ht="101.25" customHeight="1" x14ac:dyDescent="0.2">
      <c r="A179" t="s">
        <v>44</v>
      </c>
      <c r="E179" s="29" t="s">
        <v>234</v>
      </c>
    </row>
    <row r="180" spans="1:18" x14ac:dyDescent="0.2">
      <c r="A180" s="12" t="s">
        <v>35</v>
      </c>
      <c r="B180" s="16" t="s">
        <v>235</v>
      </c>
      <c r="C180" s="16" t="s">
        <v>236</v>
      </c>
      <c r="D180" s="12" t="s">
        <v>37</v>
      </c>
      <c r="E180" s="28" t="s">
        <v>237</v>
      </c>
      <c r="F180" s="17" t="s">
        <v>57</v>
      </c>
      <c r="G180" s="18">
        <v>4</v>
      </c>
      <c r="H180" s="19"/>
      <c r="I180" s="19">
        <f>ROUND(ROUND(H180,2)*ROUND(G180,3),2)</f>
        <v>0</v>
      </c>
      <c r="O180">
        <f>(I180*21)/100</f>
        <v>0</v>
      </c>
      <c r="P180" t="s">
        <v>13</v>
      </c>
    </row>
    <row r="181" spans="1:18" x14ac:dyDescent="0.2">
      <c r="A181" s="20" t="s">
        <v>40</v>
      </c>
      <c r="E181" s="29" t="s">
        <v>211</v>
      </c>
    </row>
    <row r="182" spans="1:18" x14ac:dyDescent="0.2">
      <c r="A182" s="22" t="s">
        <v>42</v>
      </c>
      <c r="E182" s="27" t="s">
        <v>212</v>
      </c>
    </row>
    <row r="183" spans="1:18" ht="61.5" customHeight="1" x14ac:dyDescent="0.2">
      <c r="A183" t="s">
        <v>44</v>
      </c>
      <c r="E183" s="29" t="s">
        <v>238</v>
      </c>
    </row>
    <row r="184" spans="1:18" ht="12.75" customHeight="1" x14ac:dyDescent="0.2">
      <c r="A184" s="5" t="s">
        <v>33</v>
      </c>
      <c r="B184" s="5"/>
      <c r="C184" s="24" t="s">
        <v>239</v>
      </c>
      <c r="D184" s="5"/>
      <c r="E184" s="30" t="s">
        <v>240</v>
      </c>
      <c r="F184" s="5"/>
      <c r="G184" s="5"/>
      <c r="H184" s="5"/>
      <c r="I184" s="25">
        <f>0+Q184</f>
        <v>0</v>
      </c>
      <c r="O184">
        <f>0+R184</f>
        <v>0</v>
      </c>
      <c r="Q184">
        <f>0+I185+I189+I193+I197+I201+I205+I209+I213+I217+I221</f>
        <v>0</v>
      </c>
      <c r="R184">
        <f>0+O185+O189+O193+O197+O201+O205+O209+O213+O217+O221</f>
        <v>0</v>
      </c>
    </row>
    <row r="185" spans="1:18" ht="25.5" x14ac:dyDescent="0.2">
      <c r="A185" s="12" t="s">
        <v>35</v>
      </c>
      <c r="B185" s="16" t="s">
        <v>241</v>
      </c>
      <c r="C185" s="16" t="s">
        <v>242</v>
      </c>
      <c r="D185" s="12" t="s">
        <v>243</v>
      </c>
      <c r="E185" s="28" t="s">
        <v>244</v>
      </c>
      <c r="F185" s="17" t="s">
        <v>245</v>
      </c>
      <c r="G185" s="18">
        <v>2023.2</v>
      </c>
      <c r="H185" s="19"/>
      <c r="I185" s="19">
        <f>ROUND(ROUND(H185,2)*ROUND(G185,3),2)</f>
        <v>0</v>
      </c>
      <c r="O185">
        <f>(I185*21)/100</f>
        <v>0</v>
      </c>
      <c r="P185" t="s">
        <v>13</v>
      </c>
    </row>
    <row r="186" spans="1:18" ht="38.25" x14ac:dyDescent="0.2">
      <c r="A186" s="20" t="s">
        <v>40</v>
      </c>
      <c r="E186" s="29" t="s">
        <v>246</v>
      </c>
    </row>
    <row r="187" spans="1:18" x14ac:dyDescent="0.2">
      <c r="A187" s="22" t="s">
        <v>42</v>
      </c>
      <c r="E187" s="27" t="s">
        <v>247</v>
      </c>
    </row>
    <row r="188" spans="1:18" ht="72" customHeight="1" x14ac:dyDescent="0.2">
      <c r="A188" t="s">
        <v>44</v>
      </c>
      <c r="E188" s="29" t="s">
        <v>248</v>
      </c>
    </row>
    <row r="189" spans="1:18" ht="25.5" x14ac:dyDescent="0.2">
      <c r="A189" s="12" t="s">
        <v>35</v>
      </c>
      <c r="B189" s="16" t="s">
        <v>249</v>
      </c>
      <c r="C189" s="16" t="s">
        <v>250</v>
      </c>
      <c r="D189" s="12" t="s">
        <v>243</v>
      </c>
      <c r="E189" s="28" t="s">
        <v>251</v>
      </c>
      <c r="F189" s="17" t="s">
        <v>245</v>
      </c>
      <c r="G189" s="18">
        <v>969.6</v>
      </c>
      <c r="H189" s="19"/>
      <c r="I189" s="19">
        <f>ROUND(ROUND(H189,2)*ROUND(G189,3),2)</f>
        <v>0</v>
      </c>
      <c r="O189">
        <f>(I189*21)/100</f>
        <v>0</v>
      </c>
      <c r="P189" t="s">
        <v>13</v>
      </c>
    </row>
    <row r="190" spans="1:18" ht="38.25" x14ac:dyDescent="0.2">
      <c r="A190" s="20" t="s">
        <v>40</v>
      </c>
      <c r="E190" s="29" t="s">
        <v>246</v>
      </c>
    </row>
    <row r="191" spans="1:18" x14ac:dyDescent="0.2">
      <c r="A191" s="22" t="s">
        <v>42</v>
      </c>
      <c r="E191" s="27" t="s">
        <v>252</v>
      </c>
    </row>
    <row r="192" spans="1:18" ht="68.25" customHeight="1" x14ac:dyDescent="0.2">
      <c r="A192" t="s">
        <v>44</v>
      </c>
      <c r="E192" s="29" t="s">
        <v>248</v>
      </c>
    </row>
    <row r="193" spans="1:16" ht="25.5" x14ac:dyDescent="0.2">
      <c r="A193" s="12" t="s">
        <v>35</v>
      </c>
      <c r="B193" s="16" t="s">
        <v>253</v>
      </c>
      <c r="C193" s="16" t="s">
        <v>254</v>
      </c>
      <c r="D193" s="12" t="s">
        <v>243</v>
      </c>
      <c r="E193" s="28" t="s">
        <v>255</v>
      </c>
      <c r="F193" s="17" t="s">
        <v>245</v>
      </c>
      <c r="G193" s="18">
        <v>10</v>
      </c>
      <c r="H193" s="19"/>
      <c r="I193" s="19">
        <f>ROUND(ROUND(H193,2)*ROUND(G193,3),2)</f>
        <v>0</v>
      </c>
      <c r="O193">
        <f>(I193*21)/100</f>
        <v>0</v>
      </c>
      <c r="P193" t="s">
        <v>13</v>
      </c>
    </row>
    <row r="194" spans="1:16" ht="38.25" x14ac:dyDescent="0.2">
      <c r="A194" s="20" t="s">
        <v>40</v>
      </c>
      <c r="E194" s="29" t="s">
        <v>256</v>
      </c>
    </row>
    <row r="195" spans="1:16" ht="51" x14ac:dyDescent="0.2">
      <c r="A195" s="22" t="s">
        <v>42</v>
      </c>
      <c r="E195" s="27" t="s">
        <v>257</v>
      </c>
    </row>
    <row r="196" spans="1:16" ht="68.25" customHeight="1" x14ac:dyDescent="0.2">
      <c r="A196" t="s">
        <v>44</v>
      </c>
      <c r="E196" s="29" t="s">
        <v>258</v>
      </c>
    </row>
    <row r="197" spans="1:16" ht="25.5" x14ac:dyDescent="0.2">
      <c r="A197" s="12" t="s">
        <v>35</v>
      </c>
      <c r="B197" s="16" t="s">
        <v>259</v>
      </c>
      <c r="C197" s="16" t="s">
        <v>260</v>
      </c>
      <c r="D197" s="12" t="s">
        <v>243</v>
      </c>
      <c r="E197" s="28" t="s">
        <v>261</v>
      </c>
      <c r="F197" s="17" t="s">
        <v>245</v>
      </c>
      <c r="G197" s="18">
        <v>12.91</v>
      </c>
      <c r="H197" s="19"/>
      <c r="I197" s="19">
        <f>ROUND(ROUND(H197,2)*ROUND(G197,3),2)</f>
        <v>0</v>
      </c>
      <c r="O197">
        <f>(I197*21)/100</f>
        <v>0</v>
      </c>
      <c r="P197" t="s">
        <v>13</v>
      </c>
    </row>
    <row r="198" spans="1:16" ht="38.25" x14ac:dyDescent="0.2">
      <c r="A198" s="20" t="s">
        <v>40</v>
      </c>
      <c r="E198" s="29" t="s">
        <v>262</v>
      </c>
    </row>
    <row r="199" spans="1:16" x14ac:dyDescent="0.2">
      <c r="A199" s="22" t="s">
        <v>42</v>
      </c>
      <c r="E199" s="27" t="s">
        <v>263</v>
      </c>
    </row>
    <row r="200" spans="1:16" ht="153" x14ac:dyDescent="0.2">
      <c r="A200" t="s">
        <v>44</v>
      </c>
      <c r="E200" s="29" t="s">
        <v>248</v>
      </c>
    </row>
    <row r="201" spans="1:16" ht="25.5" x14ac:dyDescent="0.2">
      <c r="A201" s="12" t="s">
        <v>35</v>
      </c>
      <c r="B201" s="16" t="s">
        <v>264</v>
      </c>
      <c r="C201" s="16" t="s">
        <v>265</v>
      </c>
      <c r="D201" s="12" t="s">
        <v>243</v>
      </c>
      <c r="E201" s="28" t="s">
        <v>266</v>
      </c>
      <c r="F201" s="17" t="s">
        <v>245</v>
      </c>
      <c r="G201" s="18">
        <v>0.502</v>
      </c>
      <c r="H201" s="19"/>
      <c r="I201" s="19">
        <f>ROUND(ROUND(H201,2)*ROUND(G201,3),2)</f>
        <v>0</v>
      </c>
      <c r="O201">
        <f>(I201*21)/100</f>
        <v>0</v>
      </c>
      <c r="P201" t="s">
        <v>13</v>
      </c>
    </row>
    <row r="202" spans="1:16" ht="25.5" x14ac:dyDescent="0.2">
      <c r="A202" s="20" t="s">
        <v>40</v>
      </c>
      <c r="E202" s="29" t="s">
        <v>267</v>
      </c>
    </row>
    <row r="203" spans="1:16" x14ac:dyDescent="0.2">
      <c r="A203" s="22" t="s">
        <v>42</v>
      </c>
      <c r="E203" s="27" t="s">
        <v>268</v>
      </c>
    </row>
    <row r="204" spans="1:16" ht="153" x14ac:dyDescent="0.2">
      <c r="A204" t="s">
        <v>44</v>
      </c>
      <c r="E204" s="29" t="s">
        <v>248</v>
      </c>
    </row>
    <row r="205" spans="1:16" ht="38.25" x14ac:dyDescent="0.2">
      <c r="A205" s="12" t="s">
        <v>35</v>
      </c>
      <c r="B205" s="16" t="s">
        <v>269</v>
      </c>
      <c r="C205" s="16" t="s">
        <v>270</v>
      </c>
      <c r="D205" s="12" t="s">
        <v>243</v>
      </c>
      <c r="E205" s="28" t="s">
        <v>271</v>
      </c>
      <c r="F205" s="17" t="s">
        <v>245</v>
      </c>
      <c r="G205" s="18">
        <v>138.5</v>
      </c>
      <c r="H205" s="19"/>
      <c r="I205" s="19">
        <f>ROUND(ROUND(H205,2)*ROUND(G205,3),2)</f>
        <v>0</v>
      </c>
      <c r="O205">
        <f>(I205*21)/100</f>
        <v>0</v>
      </c>
      <c r="P205" t="s">
        <v>13</v>
      </c>
    </row>
    <row r="206" spans="1:16" ht="63.75" x14ac:dyDescent="0.2">
      <c r="A206" s="20" t="s">
        <v>40</v>
      </c>
      <c r="E206" s="29" t="s">
        <v>272</v>
      </c>
    </row>
    <row r="207" spans="1:16" x14ac:dyDescent="0.2">
      <c r="A207" s="22" t="s">
        <v>42</v>
      </c>
      <c r="E207" s="27" t="s">
        <v>273</v>
      </c>
    </row>
    <row r="208" spans="1:16" ht="153" x14ac:dyDescent="0.2">
      <c r="A208" t="s">
        <v>44</v>
      </c>
      <c r="E208" s="29" t="s">
        <v>248</v>
      </c>
    </row>
    <row r="209" spans="1:16" ht="38.25" x14ac:dyDescent="0.2">
      <c r="A209" s="12" t="s">
        <v>35</v>
      </c>
      <c r="B209" s="16" t="s">
        <v>274</v>
      </c>
      <c r="C209" s="16" t="s">
        <v>275</v>
      </c>
      <c r="D209" s="12" t="s">
        <v>243</v>
      </c>
      <c r="E209" s="28" t="s">
        <v>276</v>
      </c>
      <c r="F209" s="17" t="s">
        <v>245</v>
      </c>
      <c r="G209" s="18">
        <v>277</v>
      </c>
      <c r="H209" s="19"/>
      <c r="I209" s="19">
        <f>ROUND(ROUND(H209,2)*ROUND(G209,3),2)</f>
        <v>0</v>
      </c>
      <c r="O209">
        <f>(I209*21)/100</f>
        <v>0</v>
      </c>
      <c r="P209" t="s">
        <v>13</v>
      </c>
    </row>
    <row r="210" spans="1:16" ht="51" x14ac:dyDescent="0.2">
      <c r="A210" s="20" t="s">
        <v>40</v>
      </c>
      <c r="E210" s="29" t="s">
        <v>277</v>
      </c>
    </row>
    <row r="211" spans="1:16" x14ac:dyDescent="0.2">
      <c r="A211" s="22" t="s">
        <v>42</v>
      </c>
      <c r="E211" s="27" t="s">
        <v>278</v>
      </c>
    </row>
    <row r="212" spans="1:16" ht="153" x14ac:dyDescent="0.2">
      <c r="A212" t="s">
        <v>44</v>
      </c>
      <c r="E212" s="29" t="s">
        <v>248</v>
      </c>
    </row>
    <row r="213" spans="1:16" ht="38.25" x14ac:dyDescent="0.2">
      <c r="A213" s="12" t="s">
        <v>35</v>
      </c>
      <c r="B213" s="16" t="s">
        <v>279</v>
      </c>
      <c r="C213" s="16" t="s">
        <v>280</v>
      </c>
      <c r="D213" s="12" t="s">
        <v>243</v>
      </c>
      <c r="E213" s="28" t="s">
        <v>281</v>
      </c>
      <c r="F213" s="17" t="s">
        <v>245</v>
      </c>
      <c r="G213" s="18">
        <v>578.1</v>
      </c>
      <c r="H213" s="19"/>
      <c r="I213" s="19">
        <f>ROUND(ROUND(H213,2)*ROUND(G213,3),2)</f>
        <v>0</v>
      </c>
      <c r="O213">
        <f>(I213*21)/100</f>
        <v>0</v>
      </c>
      <c r="P213" t="s">
        <v>13</v>
      </c>
    </row>
    <row r="214" spans="1:16" ht="51" x14ac:dyDescent="0.2">
      <c r="A214" s="20" t="s">
        <v>40</v>
      </c>
      <c r="E214" s="29" t="s">
        <v>282</v>
      </c>
    </row>
    <row r="215" spans="1:16" x14ac:dyDescent="0.2">
      <c r="A215" s="22" t="s">
        <v>42</v>
      </c>
      <c r="E215" s="27" t="s">
        <v>283</v>
      </c>
    </row>
    <row r="216" spans="1:16" ht="153" x14ac:dyDescent="0.2">
      <c r="A216" t="s">
        <v>44</v>
      </c>
      <c r="E216" s="29" t="s">
        <v>248</v>
      </c>
    </row>
    <row r="217" spans="1:16" ht="38.25" x14ac:dyDescent="0.2">
      <c r="A217" s="12" t="s">
        <v>35</v>
      </c>
      <c r="B217" s="16" t="s">
        <v>284</v>
      </c>
      <c r="C217" s="16" t="s">
        <v>285</v>
      </c>
      <c r="D217" s="12" t="s">
        <v>243</v>
      </c>
      <c r="E217" s="28" t="s">
        <v>286</v>
      </c>
      <c r="F217" s="17" t="s">
        <v>245</v>
      </c>
      <c r="G217" s="18">
        <v>289</v>
      </c>
      <c r="H217" s="19"/>
      <c r="I217" s="19">
        <f>ROUND(ROUND(H217,2)*ROUND(G217,3),2)</f>
        <v>0</v>
      </c>
      <c r="O217">
        <f>(I217*21)/100</f>
        <v>0</v>
      </c>
      <c r="P217" t="s">
        <v>13</v>
      </c>
    </row>
    <row r="218" spans="1:16" ht="63.75" x14ac:dyDescent="0.2">
      <c r="A218" s="20" t="s">
        <v>40</v>
      </c>
      <c r="E218" s="29" t="s">
        <v>287</v>
      </c>
    </row>
    <row r="219" spans="1:16" x14ac:dyDescent="0.2">
      <c r="A219" s="22" t="s">
        <v>42</v>
      </c>
      <c r="E219" s="27" t="s">
        <v>288</v>
      </c>
    </row>
    <row r="220" spans="1:16" ht="96.75" customHeight="1" x14ac:dyDescent="0.2">
      <c r="A220" t="s">
        <v>44</v>
      </c>
      <c r="E220" s="29" t="s">
        <v>248</v>
      </c>
    </row>
    <row r="221" spans="1:16" ht="25.5" x14ac:dyDescent="0.2">
      <c r="A221" s="12" t="s">
        <v>35</v>
      </c>
      <c r="B221" s="16" t="s">
        <v>289</v>
      </c>
      <c r="C221" s="16" t="s">
        <v>290</v>
      </c>
      <c r="D221" s="12" t="s">
        <v>243</v>
      </c>
      <c r="E221" s="28" t="s">
        <v>291</v>
      </c>
      <c r="F221" s="17" t="s">
        <v>245</v>
      </c>
      <c r="G221" s="18">
        <v>14.6</v>
      </c>
      <c r="H221" s="19"/>
      <c r="I221" s="19">
        <f>ROUND(ROUND(H221,2)*ROUND(G221,3),2)</f>
        <v>0</v>
      </c>
      <c r="O221">
        <f>(I221*21)/100</f>
        <v>0</v>
      </c>
      <c r="P221" t="s">
        <v>13</v>
      </c>
    </row>
    <row r="222" spans="1:16" ht="38.25" x14ac:dyDescent="0.2">
      <c r="A222" s="20" t="s">
        <v>40</v>
      </c>
      <c r="E222" s="29" t="s">
        <v>292</v>
      </c>
    </row>
    <row r="223" spans="1:16" x14ac:dyDescent="0.2">
      <c r="A223" s="22" t="s">
        <v>42</v>
      </c>
      <c r="E223" s="23" t="s">
        <v>293</v>
      </c>
    </row>
    <row r="224" spans="1:16" ht="89.25" customHeight="1" x14ac:dyDescent="0.2">
      <c r="A224" t="s">
        <v>44</v>
      </c>
      <c r="E224" s="21" t="s">
        <v>248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55118110236220474" right="0.55118110236220474" top="0.59055118110236227" bottom="0.59055118110236227" header="0.51181102362204722" footer="0.51181102362204722"/>
  <pageSetup paperSize="9" scale="55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</vt:lpstr>
      <vt:lpstr>'SO 01'!Názvy_tisku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Vala Miroslav Ing.</dc:creator>
  <cp:keywords/>
  <dc:description/>
  <cp:lastModifiedBy>Vala Miroslav Ing.</cp:lastModifiedBy>
  <cp:lastPrinted>2024-07-31T12:39:11Z</cp:lastPrinted>
  <dcterms:created xsi:type="dcterms:W3CDTF">2024-07-31T12:36:27Z</dcterms:created>
  <dcterms:modified xsi:type="dcterms:W3CDTF">2024-11-11T15:23:40Z</dcterms:modified>
  <cp:category/>
  <cp:contentStatus/>
</cp:coreProperties>
</file>